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enry\Downloads\"/>
    </mc:Choice>
  </mc:AlternateContent>
  <xr:revisionPtr revIDLastSave="0" documentId="13_ncr:1_{E1C39B74-C208-4F89-80C8-367A53B0B1EF}" xr6:coauthVersionLast="47" xr6:coauthVersionMax="47" xr10:uidLastSave="{00000000-0000-0000-0000-000000000000}"/>
  <bookViews>
    <workbookView xWindow="28680" yWindow="-120" windowWidth="29040" windowHeight="15720" activeTab="7" xr2:uid="{00000000-000D-0000-FFFF-FFFF00000000}"/>
  </bookViews>
  <sheets>
    <sheet name="Instructions" sheetId="1" r:id="rId1"/>
    <sheet name="Dashboard" sheetId="2" r:id="rId2"/>
    <sheet name="Transactions" sheetId="3" r:id="rId3"/>
    <sheet name="Invoices" sheetId="4" r:id="rId4"/>
    <sheet name="Bills" sheetId="5" r:id="rId5"/>
    <sheet name="Monthly Summary" sheetId="6" r:id="rId6"/>
    <sheet name="Categories &amp; Settings" sheetId="7" r:id="rId7"/>
    <sheet name="Checks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8" l="1"/>
  <c r="B9" i="8" s="1"/>
  <c r="C8" i="8"/>
  <c r="B8" i="8" s="1"/>
  <c r="C7" i="8"/>
  <c r="B7" i="8" s="1"/>
  <c r="C6" i="8"/>
  <c r="B6" i="8" s="1"/>
  <c r="C5" i="8"/>
  <c r="B5" i="8" s="1"/>
  <c r="B14" i="8" s="1"/>
  <c r="B15" i="8" s="1"/>
  <c r="B8" i="7"/>
  <c r="A16" i="6"/>
  <c r="A15" i="6"/>
  <c r="A14" i="6"/>
  <c r="A13" i="6"/>
  <c r="A12" i="6"/>
  <c r="A11" i="6"/>
  <c r="A10" i="6"/>
  <c r="A9" i="6"/>
  <c r="A8" i="6"/>
  <c r="A7" i="6"/>
  <c r="A6" i="6"/>
  <c r="A5" i="6"/>
  <c r="H4" i="6"/>
  <c r="G4" i="6"/>
  <c r="F4" i="6"/>
  <c r="E4" i="6"/>
  <c r="D4" i="6"/>
  <c r="C4" i="6"/>
  <c r="B4" i="6"/>
  <c r="M204" i="5"/>
  <c r="J204" i="5"/>
  <c r="D204" i="5"/>
  <c r="M203" i="5"/>
  <c r="J203" i="5"/>
  <c r="D203" i="5"/>
  <c r="M202" i="5"/>
  <c r="J202" i="5"/>
  <c r="D202" i="5"/>
  <c r="M201" i="5"/>
  <c r="J201" i="5"/>
  <c r="D201" i="5"/>
  <c r="M200" i="5"/>
  <c r="J200" i="5"/>
  <c r="D200" i="5"/>
  <c r="M199" i="5"/>
  <c r="J199" i="5"/>
  <c r="D199" i="5"/>
  <c r="M198" i="5"/>
  <c r="J198" i="5"/>
  <c r="D198" i="5"/>
  <c r="M197" i="5"/>
  <c r="J197" i="5"/>
  <c r="D197" i="5"/>
  <c r="M196" i="5"/>
  <c r="J196" i="5"/>
  <c r="D196" i="5"/>
  <c r="M195" i="5"/>
  <c r="J195" i="5"/>
  <c r="D195" i="5"/>
  <c r="M194" i="5"/>
  <c r="J194" i="5"/>
  <c r="D194" i="5"/>
  <c r="M193" i="5"/>
  <c r="J193" i="5"/>
  <c r="D193" i="5"/>
  <c r="M192" i="5"/>
  <c r="J192" i="5"/>
  <c r="D192" i="5"/>
  <c r="M191" i="5"/>
  <c r="J191" i="5"/>
  <c r="D191" i="5"/>
  <c r="M190" i="5"/>
  <c r="J190" i="5"/>
  <c r="D190" i="5"/>
  <c r="M189" i="5"/>
  <c r="J189" i="5"/>
  <c r="D189" i="5"/>
  <c r="M188" i="5"/>
  <c r="J188" i="5"/>
  <c r="D188" i="5"/>
  <c r="M187" i="5"/>
  <c r="J187" i="5"/>
  <c r="D187" i="5"/>
  <c r="M186" i="5"/>
  <c r="J186" i="5"/>
  <c r="D186" i="5"/>
  <c r="M185" i="5"/>
  <c r="J185" i="5"/>
  <c r="D185" i="5"/>
  <c r="M184" i="5"/>
  <c r="J184" i="5"/>
  <c r="D184" i="5"/>
  <c r="M183" i="5"/>
  <c r="J183" i="5"/>
  <c r="D183" i="5"/>
  <c r="M182" i="5"/>
  <c r="J182" i="5"/>
  <c r="D182" i="5"/>
  <c r="M181" i="5"/>
  <c r="J181" i="5"/>
  <c r="D181" i="5"/>
  <c r="M180" i="5"/>
  <c r="J180" i="5"/>
  <c r="D180" i="5"/>
  <c r="M179" i="5"/>
  <c r="J179" i="5"/>
  <c r="D179" i="5"/>
  <c r="M178" i="5"/>
  <c r="J178" i="5"/>
  <c r="D178" i="5"/>
  <c r="M177" i="5"/>
  <c r="J177" i="5"/>
  <c r="D177" i="5"/>
  <c r="M176" i="5"/>
  <c r="J176" i="5"/>
  <c r="D176" i="5"/>
  <c r="M175" i="5"/>
  <c r="J175" i="5"/>
  <c r="D175" i="5"/>
  <c r="M174" i="5"/>
  <c r="J174" i="5"/>
  <c r="D174" i="5"/>
  <c r="M173" i="5"/>
  <c r="J173" i="5"/>
  <c r="D173" i="5"/>
  <c r="M172" i="5"/>
  <c r="J172" i="5"/>
  <c r="D172" i="5"/>
  <c r="M171" i="5"/>
  <c r="J171" i="5"/>
  <c r="D171" i="5"/>
  <c r="M170" i="5"/>
  <c r="J170" i="5"/>
  <c r="D170" i="5"/>
  <c r="M169" i="5"/>
  <c r="J169" i="5"/>
  <c r="D169" i="5"/>
  <c r="M168" i="5"/>
  <c r="J168" i="5"/>
  <c r="D168" i="5"/>
  <c r="M167" i="5"/>
  <c r="J167" i="5"/>
  <c r="D167" i="5"/>
  <c r="M166" i="5"/>
  <c r="J166" i="5"/>
  <c r="D166" i="5"/>
  <c r="M165" i="5"/>
  <c r="J165" i="5"/>
  <c r="D165" i="5"/>
  <c r="M164" i="5"/>
  <c r="J164" i="5"/>
  <c r="D164" i="5"/>
  <c r="M163" i="5"/>
  <c r="J163" i="5"/>
  <c r="D163" i="5"/>
  <c r="M162" i="5"/>
  <c r="J162" i="5"/>
  <c r="D162" i="5"/>
  <c r="M161" i="5"/>
  <c r="J161" i="5"/>
  <c r="D161" i="5"/>
  <c r="M160" i="5"/>
  <c r="J160" i="5"/>
  <c r="D160" i="5"/>
  <c r="M159" i="5"/>
  <c r="J159" i="5"/>
  <c r="D159" i="5"/>
  <c r="M158" i="5"/>
  <c r="J158" i="5"/>
  <c r="D158" i="5"/>
  <c r="M157" i="5"/>
  <c r="J157" i="5"/>
  <c r="D157" i="5"/>
  <c r="M156" i="5"/>
  <c r="J156" i="5"/>
  <c r="D156" i="5"/>
  <c r="M155" i="5"/>
  <c r="J155" i="5"/>
  <c r="D155" i="5"/>
  <c r="M154" i="5"/>
  <c r="J154" i="5"/>
  <c r="D154" i="5"/>
  <c r="M153" i="5"/>
  <c r="J153" i="5"/>
  <c r="D153" i="5"/>
  <c r="M152" i="5"/>
  <c r="J152" i="5"/>
  <c r="D152" i="5"/>
  <c r="M151" i="5"/>
  <c r="J151" i="5"/>
  <c r="D151" i="5"/>
  <c r="M150" i="5"/>
  <c r="J150" i="5"/>
  <c r="D150" i="5"/>
  <c r="M149" i="5"/>
  <c r="J149" i="5"/>
  <c r="D149" i="5"/>
  <c r="M148" i="5"/>
  <c r="J148" i="5"/>
  <c r="D148" i="5"/>
  <c r="M147" i="5"/>
  <c r="J147" i="5"/>
  <c r="D147" i="5"/>
  <c r="M146" i="5"/>
  <c r="J146" i="5"/>
  <c r="D146" i="5"/>
  <c r="M145" i="5"/>
  <c r="J145" i="5"/>
  <c r="D145" i="5"/>
  <c r="M144" i="5"/>
  <c r="J144" i="5"/>
  <c r="D144" i="5"/>
  <c r="M143" i="5"/>
  <c r="J143" i="5"/>
  <c r="D143" i="5"/>
  <c r="M142" i="5"/>
  <c r="J142" i="5"/>
  <c r="D142" i="5"/>
  <c r="M141" i="5"/>
  <c r="J141" i="5"/>
  <c r="D141" i="5"/>
  <c r="M140" i="5"/>
  <c r="J140" i="5"/>
  <c r="D140" i="5"/>
  <c r="M139" i="5"/>
  <c r="J139" i="5"/>
  <c r="D139" i="5"/>
  <c r="M138" i="5"/>
  <c r="J138" i="5"/>
  <c r="D138" i="5"/>
  <c r="M137" i="5"/>
  <c r="J137" i="5"/>
  <c r="D137" i="5"/>
  <c r="M136" i="5"/>
  <c r="J136" i="5"/>
  <c r="D136" i="5"/>
  <c r="M135" i="5"/>
  <c r="J135" i="5"/>
  <c r="D135" i="5"/>
  <c r="M134" i="5"/>
  <c r="J134" i="5"/>
  <c r="D134" i="5"/>
  <c r="M133" i="5"/>
  <c r="J133" i="5"/>
  <c r="D133" i="5"/>
  <c r="M132" i="5"/>
  <c r="J132" i="5"/>
  <c r="D132" i="5"/>
  <c r="M131" i="5"/>
  <c r="J131" i="5"/>
  <c r="D131" i="5"/>
  <c r="M130" i="5"/>
  <c r="J130" i="5"/>
  <c r="D130" i="5"/>
  <c r="M129" i="5"/>
  <c r="J129" i="5"/>
  <c r="D129" i="5"/>
  <c r="M128" i="5"/>
  <c r="J128" i="5"/>
  <c r="D128" i="5"/>
  <c r="M127" i="5"/>
  <c r="J127" i="5"/>
  <c r="D127" i="5"/>
  <c r="M126" i="5"/>
  <c r="J126" i="5"/>
  <c r="D126" i="5"/>
  <c r="M125" i="5"/>
  <c r="J125" i="5"/>
  <c r="D125" i="5"/>
  <c r="M124" i="5"/>
  <c r="J124" i="5"/>
  <c r="D124" i="5"/>
  <c r="M123" i="5"/>
  <c r="J123" i="5"/>
  <c r="D123" i="5"/>
  <c r="M122" i="5"/>
  <c r="J122" i="5"/>
  <c r="D122" i="5"/>
  <c r="M121" i="5"/>
  <c r="J121" i="5"/>
  <c r="D121" i="5"/>
  <c r="M120" i="5"/>
  <c r="J120" i="5"/>
  <c r="D120" i="5"/>
  <c r="M119" i="5"/>
  <c r="J119" i="5"/>
  <c r="D119" i="5"/>
  <c r="M118" i="5"/>
  <c r="J118" i="5"/>
  <c r="D118" i="5"/>
  <c r="M117" i="5"/>
  <c r="J117" i="5"/>
  <c r="D117" i="5"/>
  <c r="M116" i="5"/>
  <c r="J116" i="5"/>
  <c r="D116" i="5"/>
  <c r="M115" i="5"/>
  <c r="J115" i="5"/>
  <c r="D115" i="5"/>
  <c r="M114" i="5"/>
  <c r="J114" i="5"/>
  <c r="D114" i="5"/>
  <c r="M113" i="5"/>
  <c r="J113" i="5"/>
  <c r="D113" i="5"/>
  <c r="M112" i="5"/>
  <c r="J112" i="5"/>
  <c r="D112" i="5"/>
  <c r="M111" i="5"/>
  <c r="J111" i="5"/>
  <c r="D111" i="5"/>
  <c r="M110" i="5"/>
  <c r="J110" i="5"/>
  <c r="D110" i="5"/>
  <c r="M109" i="5"/>
  <c r="J109" i="5"/>
  <c r="D109" i="5"/>
  <c r="M108" i="5"/>
  <c r="J108" i="5"/>
  <c r="D108" i="5"/>
  <c r="M107" i="5"/>
  <c r="J107" i="5"/>
  <c r="D107" i="5"/>
  <c r="M106" i="5"/>
  <c r="J106" i="5"/>
  <c r="D106" i="5"/>
  <c r="M105" i="5"/>
  <c r="J105" i="5"/>
  <c r="D105" i="5"/>
  <c r="M104" i="5"/>
  <c r="J104" i="5"/>
  <c r="D104" i="5"/>
  <c r="M103" i="5"/>
  <c r="J103" i="5"/>
  <c r="D103" i="5"/>
  <c r="M102" i="5"/>
  <c r="J102" i="5"/>
  <c r="D102" i="5"/>
  <c r="M101" i="5"/>
  <c r="J101" i="5"/>
  <c r="D101" i="5"/>
  <c r="M100" i="5"/>
  <c r="J100" i="5"/>
  <c r="D100" i="5"/>
  <c r="M99" i="5"/>
  <c r="J99" i="5"/>
  <c r="D99" i="5"/>
  <c r="M98" i="5"/>
  <c r="J98" i="5"/>
  <c r="D98" i="5"/>
  <c r="M97" i="5"/>
  <c r="J97" i="5"/>
  <c r="D97" i="5"/>
  <c r="M96" i="5"/>
  <c r="J96" i="5"/>
  <c r="D96" i="5"/>
  <c r="M95" i="5"/>
  <c r="J95" i="5"/>
  <c r="D95" i="5"/>
  <c r="M94" i="5"/>
  <c r="J94" i="5"/>
  <c r="D94" i="5"/>
  <c r="M93" i="5"/>
  <c r="J93" i="5"/>
  <c r="D93" i="5"/>
  <c r="M92" i="5"/>
  <c r="J92" i="5"/>
  <c r="D92" i="5"/>
  <c r="M91" i="5"/>
  <c r="J91" i="5"/>
  <c r="D91" i="5"/>
  <c r="M90" i="5"/>
  <c r="J90" i="5"/>
  <c r="D90" i="5"/>
  <c r="M89" i="5"/>
  <c r="J89" i="5"/>
  <c r="D89" i="5"/>
  <c r="M88" i="5"/>
  <c r="J88" i="5"/>
  <c r="D88" i="5"/>
  <c r="M87" i="5"/>
  <c r="J87" i="5"/>
  <c r="D87" i="5"/>
  <c r="M86" i="5"/>
  <c r="J86" i="5"/>
  <c r="D86" i="5"/>
  <c r="M85" i="5"/>
  <c r="J85" i="5"/>
  <c r="D85" i="5"/>
  <c r="M84" i="5"/>
  <c r="J84" i="5"/>
  <c r="D84" i="5"/>
  <c r="M83" i="5"/>
  <c r="J83" i="5"/>
  <c r="D83" i="5"/>
  <c r="M82" i="5"/>
  <c r="J82" i="5"/>
  <c r="D82" i="5"/>
  <c r="M81" i="5"/>
  <c r="J81" i="5"/>
  <c r="D81" i="5"/>
  <c r="M80" i="5"/>
  <c r="J80" i="5"/>
  <c r="D80" i="5"/>
  <c r="M79" i="5"/>
  <c r="J79" i="5"/>
  <c r="D79" i="5"/>
  <c r="M78" i="5"/>
  <c r="J78" i="5"/>
  <c r="D78" i="5"/>
  <c r="M77" i="5"/>
  <c r="J77" i="5"/>
  <c r="D77" i="5"/>
  <c r="M76" i="5"/>
  <c r="J76" i="5"/>
  <c r="D76" i="5"/>
  <c r="M75" i="5"/>
  <c r="J75" i="5"/>
  <c r="D75" i="5"/>
  <c r="M74" i="5"/>
  <c r="J74" i="5"/>
  <c r="D74" i="5"/>
  <c r="M73" i="5"/>
  <c r="J73" i="5"/>
  <c r="D73" i="5"/>
  <c r="M72" i="5"/>
  <c r="J72" i="5"/>
  <c r="D72" i="5"/>
  <c r="M71" i="5"/>
  <c r="J71" i="5"/>
  <c r="D71" i="5"/>
  <c r="M70" i="5"/>
  <c r="J70" i="5"/>
  <c r="D70" i="5"/>
  <c r="M69" i="5"/>
  <c r="J69" i="5"/>
  <c r="D69" i="5"/>
  <c r="M68" i="5"/>
  <c r="J68" i="5"/>
  <c r="D68" i="5"/>
  <c r="M67" i="5"/>
  <c r="J67" i="5"/>
  <c r="D67" i="5"/>
  <c r="M66" i="5"/>
  <c r="J66" i="5"/>
  <c r="D66" i="5"/>
  <c r="M65" i="5"/>
  <c r="J65" i="5"/>
  <c r="D65" i="5"/>
  <c r="M64" i="5"/>
  <c r="J64" i="5"/>
  <c r="D64" i="5"/>
  <c r="M63" i="5"/>
  <c r="J63" i="5"/>
  <c r="D63" i="5"/>
  <c r="M62" i="5"/>
  <c r="J62" i="5"/>
  <c r="D62" i="5"/>
  <c r="M61" i="5"/>
  <c r="J61" i="5"/>
  <c r="D61" i="5"/>
  <c r="M60" i="5"/>
  <c r="J60" i="5"/>
  <c r="D60" i="5"/>
  <c r="M59" i="5"/>
  <c r="J59" i="5"/>
  <c r="D59" i="5"/>
  <c r="M58" i="5"/>
  <c r="J58" i="5"/>
  <c r="D58" i="5"/>
  <c r="M57" i="5"/>
  <c r="J57" i="5"/>
  <c r="D57" i="5"/>
  <c r="M56" i="5"/>
  <c r="J56" i="5"/>
  <c r="D56" i="5"/>
  <c r="M55" i="5"/>
  <c r="J55" i="5"/>
  <c r="D55" i="5"/>
  <c r="M54" i="5"/>
  <c r="J54" i="5"/>
  <c r="D54" i="5"/>
  <c r="M53" i="5"/>
  <c r="J53" i="5"/>
  <c r="D53" i="5"/>
  <c r="M52" i="5"/>
  <c r="J52" i="5"/>
  <c r="D52" i="5"/>
  <c r="M51" i="5"/>
  <c r="J51" i="5"/>
  <c r="D51" i="5"/>
  <c r="M50" i="5"/>
  <c r="J50" i="5"/>
  <c r="D50" i="5"/>
  <c r="M49" i="5"/>
  <c r="J49" i="5"/>
  <c r="D49" i="5"/>
  <c r="M48" i="5"/>
  <c r="J48" i="5"/>
  <c r="D48" i="5"/>
  <c r="M47" i="5"/>
  <c r="J47" i="5"/>
  <c r="D47" i="5"/>
  <c r="M46" i="5"/>
  <c r="J46" i="5"/>
  <c r="D46" i="5"/>
  <c r="M45" i="5"/>
  <c r="J45" i="5"/>
  <c r="D45" i="5"/>
  <c r="M44" i="5"/>
  <c r="J44" i="5"/>
  <c r="D44" i="5"/>
  <c r="M43" i="5"/>
  <c r="J43" i="5"/>
  <c r="D43" i="5"/>
  <c r="M42" i="5"/>
  <c r="J42" i="5"/>
  <c r="D42" i="5"/>
  <c r="M41" i="5"/>
  <c r="J41" i="5"/>
  <c r="D41" i="5"/>
  <c r="M40" i="5"/>
  <c r="J40" i="5"/>
  <c r="D40" i="5"/>
  <c r="M39" i="5"/>
  <c r="J39" i="5"/>
  <c r="D39" i="5"/>
  <c r="M38" i="5"/>
  <c r="J38" i="5"/>
  <c r="D38" i="5"/>
  <c r="M37" i="5"/>
  <c r="J37" i="5"/>
  <c r="D37" i="5"/>
  <c r="M36" i="5"/>
  <c r="J36" i="5"/>
  <c r="D36" i="5"/>
  <c r="M35" i="5"/>
  <c r="J35" i="5"/>
  <c r="D35" i="5"/>
  <c r="M34" i="5"/>
  <c r="J34" i="5"/>
  <c r="D34" i="5"/>
  <c r="M33" i="5"/>
  <c r="J33" i="5"/>
  <c r="D33" i="5"/>
  <c r="M32" i="5"/>
  <c r="J32" i="5"/>
  <c r="D32" i="5"/>
  <c r="M31" i="5"/>
  <c r="J31" i="5"/>
  <c r="D31" i="5"/>
  <c r="M30" i="5"/>
  <c r="J30" i="5"/>
  <c r="D30" i="5"/>
  <c r="M29" i="5"/>
  <c r="J29" i="5"/>
  <c r="D29" i="5"/>
  <c r="M28" i="5"/>
  <c r="J28" i="5"/>
  <c r="D28" i="5"/>
  <c r="M27" i="5"/>
  <c r="J27" i="5"/>
  <c r="D27" i="5"/>
  <c r="M26" i="5"/>
  <c r="J26" i="5"/>
  <c r="D26" i="5"/>
  <c r="M25" i="5"/>
  <c r="J25" i="5"/>
  <c r="D25" i="5"/>
  <c r="M24" i="5"/>
  <c r="J24" i="5"/>
  <c r="D24" i="5"/>
  <c r="M23" i="5"/>
  <c r="J23" i="5"/>
  <c r="D23" i="5"/>
  <c r="M22" i="5"/>
  <c r="J22" i="5"/>
  <c r="D22" i="5"/>
  <c r="M21" i="5"/>
  <c r="J21" i="5"/>
  <c r="D21" i="5"/>
  <c r="M20" i="5"/>
  <c r="J20" i="5"/>
  <c r="D20" i="5"/>
  <c r="M19" i="5"/>
  <c r="J19" i="5"/>
  <c r="D19" i="5"/>
  <c r="M18" i="5"/>
  <c r="J18" i="5"/>
  <c r="D18" i="5"/>
  <c r="M17" i="5"/>
  <c r="J17" i="5"/>
  <c r="D17" i="5"/>
  <c r="M16" i="5"/>
  <c r="J16" i="5"/>
  <c r="D16" i="5"/>
  <c r="M15" i="5"/>
  <c r="J15" i="5"/>
  <c r="D15" i="5"/>
  <c r="M14" i="5"/>
  <c r="J14" i="5"/>
  <c r="D14" i="5"/>
  <c r="M13" i="5"/>
  <c r="J13" i="5"/>
  <c r="D13" i="5"/>
  <c r="M12" i="5"/>
  <c r="J12" i="5"/>
  <c r="D12" i="5"/>
  <c r="M11" i="5"/>
  <c r="J11" i="5"/>
  <c r="D11" i="5"/>
  <c r="M10" i="5"/>
  <c r="J10" i="5"/>
  <c r="D10" i="5"/>
  <c r="M9" i="5"/>
  <c r="J9" i="5"/>
  <c r="D9" i="5"/>
  <c r="M8" i="5"/>
  <c r="J8" i="5"/>
  <c r="D8" i="5"/>
  <c r="J7" i="5"/>
  <c r="D7" i="5"/>
  <c r="J6" i="5"/>
  <c r="D6" i="5"/>
  <c r="J5" i="5"/>
  <c r="D5" i="5"/>
  <c r="L4" i="5"/>
  <c r="K4" i="5"/>
  <c r="M204" i="4"/>
  <c r="J204" i="4"/>
  <c r="D204" i="4"/>
  <c r="M203" i="4"/>
  <c r="J203" i="4"/>
  <c r="D203" i="4"/>
  <c r="M202" i="4"/>
  <c r="J202" i="4"/>
  <c r="D202" i="4"/>
  <c r="M201" i="4"/>
  <c r="J201" i="4"/>
  <c r="D201" i="4"/>
  <c r="M200" i="4"/>
  <c r="J200" i="4"/>
  <c r="D200" i="4"/>
  <c r="M199" i="4"/>
  <c r="J199" i="4"/>
  <c r="D199" i="4"/>
  <c r="M198" i="4"/>
  <c r="J198" i="4"/>
  <c r="D198" i="4"/>
  <c r="M197" i="4"/>
  <c r="J197" i="4"/>
  <c r="D197" i="4"/>
  <c r="M196" i="4"/>
  <c r="J196" i="4"/>
  <c r="D196" i="4"/>
  <c r="M195" i="4"/>
  <c r="J195" i="4"/>
  <c r="D195" i="4"/>
  <c r="M194" i="4"/>
  <c r="J194" i="4"/>
  <c r="D194" i="4"/>
  <c r="M193" i="4"/>
  <c r="J193" i="4"/>
  <c r="D193" i="4"/>
  <c r="M192" i="4"/>
  <c r="J192" i="4"/>
  <c r="D192" i="4"/>
  <c r="M191" i="4"/>
  <c r="J191" i="4"/>
  <c r="D191" i="4"/>
  <c r="M190" i="4"/>
  <c r="J190" i="4"/>
  <c r="D190" i="4"/>
  <c r="M189" i="4"/>
  <c r="J189" i="4"/>
  <c r="D189" i="4"/>
  <c r="M188" i="4"/>
  <c r="J188" i="4"/>
  <c r="D188" i="4"/>
  <c r="M187" i="4"/>
  <c r="J187" i="4"/>
  <c r="D187" i="4"/>
  <c r="M186" i="4"/>
  <c r="J186" i="4"/>
  <c r="D186" i="4"/>
  <c r="M185" i="4"/>
  <c r="J185" i="4"/>
  <c r="D185" i="4"/>
  <c r="M184" i="4"/>
  <c r="J184" i="4"/>
  <c r="D184" i="4"/>
  <c r="M183" i="4"/>
  <c r="J183" i="4"/>
  <c r="D183" i="4"/>
  <c r="M182" i="4"/>
  <c r="J182" i="4"/>
  <c r="D182" i="4"/>
  <c r="M181" i="4"/>
  <c r="J181" i="4"/>
  <c r="D181" i="4"/>
  <c r="M180" i="4"/>
  <c r="J180" i="4"/>
  <c r="D180" i="4"/>
  <c r="M179" i="4"/>
  <c r="J179" i="4"/>
  <c r="D179" i="4"/>
  <c r="M178" i="4"/>
  <c r="J178" i="4"/>
  <c r="D178" i="4"/>
  <c r="M177" i="4"/>
  <c r="J177" i="4"/>
  <c r="D177" i="4"/>
  <c r="M176" i="4"/>
  <c r="J176" i="4"/>
  <c r="D176" i="4"/>
  <c r="M175" i="4"/>
  <c r="J175" i="4"/>
  <c r="D175" i="4"/>
  <c r="M174" i="4"/>
  <c r="J174" i="4"/>
  <c r="D174" i="4"/>
  <c r="M173" i="4"/>
  <c r="J173" i="4"/>
  <c r="D173" i="4"/>
  <c r="M172" i="4"/>
  <c r="J172" i="4"/>
  <c r="D172" i="4"/>
  <c r="M171" i="4"/>
  <c r="J171" i="4"/>
  <c r="D171" i="4"/>
  <c r="M170" i="4"/>
  <c r="J170" i="4"/>
  <c r="D170" i="4"/>
  <c r="M169" i="4"/>
  <c r="J169" i="4"/>
  <c r="D169" i="4"/>
  <c r="M168" i="4"/>
  <c r="J168" i="4"/>
  <c r="D168" i="4"/>
  <c r="M167" i="4"/>
  <c r="J167" i="4"/>
  <c r="D167" i="4"/>
  <c r="M166" i="4"/>
  <c r="J166" i="4"/>
  <c r="D166" i="4"/>
  <c r="M165" i="4"/>
  <c r="J165" i="4"/>
  <c r="D165" i="4"/>
  <c r="M164" i="4"/>
  <c r="J164" i="4"/>
  <c r="D164" i="4"/>
  <c r="M163" i="4"/>
  <c r="J163" i="4"/>
  <c r="D163" i="4"/>
  <c r="M162" i="4"/>
  <c r="J162" i="4"/>
  <c r="D162" i="4"/>
  <c r="M161" i="4"/>
  <c r="J161" i="4"/>
  <c r="D161" i="4"/>
  <c r="M160" i="4"/>
  <c r="J160" i="4"/>
  <c r="D160" i="4"/>
  <c r="M159" i="4"/>
  <c r="J159" i="4"/>
  <c r="D159" i="4"/>
  <c r="M158" i="4"/>
  <c r="J158" i="4"/>
  <c r="D158" i="4"/>
  <c r="M157" i="4"/>
  <c r="J157" i="4"/>
  <c r="D157" i="4"/>
  <c r="M156" i="4"/>
  <c r="J156" i="4"/>
  <c r="D156" i="4"/>
  <c r="M155" i="4"/>
  <c r="J155" i="4"/>
  <c r="D155" i="4"/>
  <c r="M154" i="4"/>
  <c r="J154" i="4"/>
  <c r="D154" i="4"/>
  <c r="M153" i="4"/>
  <c r="J153" i="4"/>
  <c r="D153" i="4"/>
  <c r="M152" i="4"/>
  <c r="J152" i="4"/>
  <c r="D152" i="4"/>
  <c r="M151" i="4"/>
  <c r="J151" i="4"/>
  <c r="D151" i="4"/>
  <c r="M150" i="4"/>
  <c r="J150" i="4"/>
  <c r="D150" i="4"/>
  <c r="M149" i="4"/>
  <c r="J149" i="4"/>
  <c r="D149" i="4"/>
  <c r="M148" i="4"/>
  <c r="J148" i="4"/>
  <c r="D148" i="4"/>
  <c r="M147" i="4"/>
  <c r="J147" i="4"/>
  <c r="D147" i="4"/>
  <c r="M146" i="4"/>
  <c r="J146" i="4"/>
  <c r="D146" i="4"/>
  <c r="M145" i="4"/>
  <c r="J145" i="4"/>
  <c r="D145" i="4"/>
  <c r="M144" i="4"/>
  <c r="J144" i="4"/>
  <c r="D144" i="4"/>
  <c r="M143" i="4"/>
  <c r="J143" i="4"/>
  <c r="D143" i="4"/>
  <c r="M142" i="4"/>
  <c r="J142" i="4"/>
  <c r="D142" i="4"/>
  <c r="M141" i="4"/>
  <c r="J141" i="4"/>
  <c r="D141" i="4"/>
  <c r="M140" i="4"/>
  <c r="J140" i="4"/>
  <c r="D140" i="4"/>
  <c r="M139" i="4"/>
  <c r="J139" i="4"/>
  <c r="D139" i="4"/>
  <c r="M138" i="4"/>
  <c r="J138" i="4"/>
  <c r="D138" i="4"/>
  <c r="M137" i="4"/>
  <c r="J137" i="4"/>
  <c r="D137" i="4"/>
  <c r="M136" i="4"/>
  <c r="J136" i="4"/>
  <c r="D136" i="4"/>
  <c r="M135" i="4"/>
  <c r="J135" i="4"/>
  <c r="D135" i="4"/>
  <c r="M134" i="4"/>
  <c r="J134" i="4"/>
  <c r="D134" i="4"/>
  <c r="M133" i="4"/>
  <c r="J133" i="4"/>
  <c r="D133" i="4"/>
  <c r="M132" i="4"/>
  <c r="J132" i="4"/>
  <c r="D132" i="4"/>
  <c r="M131" i="4"/>
  <c r="J131" i="4"/>
  <c r="D131" i="4"/>
  <c r="M130" i="4"/>
  <c r="J130" i="4"/>
  <c r="D130" i="4"/>
  <c r="M129" i="4"/>
  <c r="J129" i="4"/>
  <c r="D129" i="4"/>
  <c r="M128" i="4"/>
  <c r="J128" i="4"/>
  <c r="D128" i="4"/>
  <c r="M127" i="4"/>
  <c r="J127" i="4"/>
  <c r="D127" i="4"/>
  <c r="M126" i="4"/>
  <c r="J126" i="4"/>
  <c r="D126" i="4"/>
  <c r="M125" i="4"/>
  <c r="J125" i="4"/>
  <c r="D125" i="4"/>
  <c r="M124" i="4"/>
  <c r="J124" i="4"/>
  <c r="D124" i="4"/>
  <c r="M123" i="4"/>
  <c r="J123" i="4"/>
  <c r="D123" i="4"/>
  <c r="M122" i="4"/>
  <c r="J122" i="4"/>
  <c r="D122" i="4"/>
  <c r="M121" i="4"/>
  <c r="J121" i="4"/>
  <c r="D121" i="4"/>
  <c r="M120" i="4"/>
  <c r="J120" i="4"/>
  <c r="D120" i="4"/>
  <c r="M119" i="4"/>
  <c r="J119" i="4"/>
  <c r="D119" i="4"/>
  <c r="M118" i="4"/>
  <c r="J118" i="4"/>
  <c r="D118" i="4"/>
  <c r="M117" i="4"/>
  <c r="J117" i="4"/>
  <c r="D117" i="4"/>
  <c r="M116" i="4"/>
  <c r="J116" i="4"/>
  <c r="D116" i="4"/>
  <c r="M115" i="4"/>
  <c r="J115" i="4"/>
  <c r="D115" i="4"/>
  <c r="M114" i="4"/>
  <c r="J114" i="4"/>
  <c r="D114" i="4"/>
  <c r="M113" i="4"/>
  <c r="J113" i="4"/>
  <c r="D113" i="4"/>
  <c r="M112" i="4"/>
  <c r="J112" i="4"/>
  <c r="D112" i="4"/>
  <c r="M111" i="4"/>
  <c r="J111" i="4"/>
  <c r="D111" i="4"/>
  <c r="M110" i="4"/>
  <c r="J110" i="4"/>
  <c r="D110" i="4"/>
  <c r="M109" i="4"/>
  <c r="J109" i="4"/>
  <c r="D109" i="4"/>
  <c r="M108" i="4"/>
  <c r="J108" i="4"/>
  <c r="D108" i="4"/>
  <c r="M107" i="4"/>
  <c r="J107" i="4"/>
  <c r="D107" i="4"/>
  <c r="M106" i="4"/>
  <c r="J106" i="4"/>
  <c r="D106" i="4"/>
  <c r="M105" i="4"/>
  <c r="J105" i="4"/>
  <c r="D105" i="4"/>
  <c r="M104" i="4"/>
  <c r="J104" i="4"/>
  <c r="D104" i="4"/>
  <c r="M103" i="4"/>
  <c r="J103" i="4"/>
  <c r="D103" i="4"/>
  <c r="M102" i="4"/>
  <c r="J102" i="4"/>
  <c r="D102" i="4"/>
  <c r="M101" i="4"/>
  <c r="J101" i="4"/>
  <c r="D101" i="4"/>
  <c r="M100" i="4"/>
  <c r="J100" i="4"/>
  <c r="D100" i="4"/>
  <c r="M99" i="4"/>
  <c r="J99" i="4"/>
  <c r="D99" i="4"/>
  <c r="M98" i="4"/>
  <c r="J98" i="4"/>
  <c r="D98" i="4"/>
  <c r="M97" i="4"/>
  <c r="J97" i="4"/>
  <c r="D97" i="4"/>
  <c r="M96" i="4"/>
  <c r="J96" i="4"/>
  <c r="D96" i="4"/>
  <c r="M95" i="4"/>
  <c r="J95" i="4"/>
  <c r="D95" i="4"/>
  <c r="M94" i="4"/>
  <c r="J94" i="4"/>
  <c r="D94" i="4"/>
  <c r="M93" i="4"/>
  <c r="J93" i="4"/>
  <c r="D93" i="4"/>
  <c r="M92" i="4"/>
  <c r="J92" i="4"/>
  <c r="D92" i="4"/>
  <c r="M91" i="4"/>
  <c r="J91" i="4"/>
  <c r="D91" i="4"/>
  <c r="M90" i="4"/>
  <c r="J90" i="4"/>
  <c r="D90" i="4"/>
  <c r="M89" i="4"/>
  <c r="J89" i="4"/>
  <c r="D89" i="4"/>
  <c r="M88" i="4"/>
  <c r="J88" i="4"/>
  <c r="D88" i="4"/>
  <c r="M87" i="4"/>
  <c r="J87" i="4"/>
  <c r="D87" i="4"/>
  <c r="M86" i="4"/>
  <c r="J86" i="4"/>
  <c r="D86" i="4"/>
  <c r="M85" i="4"/>
  <c r="J85" i="4"/>
  <c r="D85" i="4"/>
  <c r="M84" i="4"/>
  <c r="J84" i="4"/>
  <c r="D84" i="4"/>
  <c r="M83" i="4"/>
  <c r="J83" i="4"/>
  <c r="D83" i="4"/>
  <c r="M82" i="4"/>
  <c r="J82" i="4"/>
  <c r="D82" i="4"/>
  <c r="M81" i="4"/>
  <c r="J81" i="4"/>
  <c r="D81" i="4"/>
  <c r="M80" i="4"/>
  <c r="J80" i="4"/>
  <c r="D80" i="4"/>
  <c r="M79" i="4"/>
  <c r="J79" i="4"/>
  <c r="D79" i="4"/>
  <c r="M78" i="4"/>
  <c r="J78" i="4"/>
  <c r="D78" i="4"/>
  <c r="M77" i="4"/>
  <c r="J77" i="4"/>
  <c r="D77" i="4"/>
  <c r="M76" i="4"/>
  <c r="J76" i="4"/>
  <c r="D76" i="4"/>
  <c r="M75" i="4"/>
  <c r="J75" i="4"/>
  <c r="D75" i="4"/>
  <c r="M74" i="4"/>
  <c r="J74" i="4"/>
  <c r="D74" i="4"/>
  <c r="M73" i="4"/>
  <c r="J73" i="4"/>
  <c r="D73" i="4"/>
  <c r="M72" i="4"/>
  <c r="J72" i="4"/>
  <c r="D72" i="4"/>
  <c r="M71" i="4"/>
  <c r="J71" i="4"/>
  <c r="D71" i="4"/>
  <c r="M70" i="4"/>
  <c r="J70" i="4"/>
  <c r="D70" i="4"/>
  <c r="M69" i="4"/>
  <c r="J69" i="4"/>
  <c r="D69" i="4"/>
  <c r="M68" i="4"/>
  <c r="J68" i="4"/>
  <c r="D68" i="4"/>
  <c r="M67" i="4"/>
  <c r="J67" i="4"/>
  <c r="D67" i="4"/>
  <c r="M66" i="4"/>
  <c r="J66" i="4"/>
  <c r="D66" i="4"/>
  <c r="M65" i="4"/>
  <c r="J65" i="4"/>
  <c r="D65" i="4"/>
  <c r="M64" i="4"/>
  <c r="J64" i="4"/>
  <c r="D64" i="4"/>
  <c r="M63" i="4"/>
  <c r="J63" i="4"/>
  <c r="D63" i="4"/>
  <c r="M62" i="4"/>
  <c r="J62" i="4"/>
  <c r="D62" i="4"/>
  <c r="M61" i="4"/>
  <c r="J61" i="4"/>
  <c r="D61" i="4"/>
  <c r="M60" i="4"/>
  <c r="J60" i="4"/>
  <c r="D60" i="4"/>
  <c r="M59" i="4"/>
  <c r="J59" i="4"/>
  <c r="D59" i="4"/>
  <c r="M58" i="4"/>
  <c r="J58" i="4"/>
  <c r="D58" i="4"/>
  <c r="M57" i="4"/>
  <c r="J57" i="4"/>
  <c r="D57" i="4"/>
  <c r="M56" i="4"/>
  <c r="J56" i="4"/>
  <c r="D56" i="4"/>
  <c r="M55" i="4"/>
  <c r="J55" i="4"/>
  <c r="D55" i="4"/>
  <c r="M54" i="4"/>
  <c r="J54" i="4"/>
  <c r="D54" i="4"/>
  <c r="M53" i="4"/>
  <c r="J53" i="4"/>
  <c r="D53" i="4"/>
  <c r="M52" i="4"/>
  <c r="J52" i="4"/>
  <c r="D52" i="4"/>
  <c r="M51" i="4"/>
  <c r="J51" i="4"/>
  <c r="D51" i="4"/>
  <c r="M50" i="4"/>
  <c r="J50" i="4"/>
  <c r="D50" i="4"/>
  <c r="M49" i="4"/>
  <c r="J49" i="4"/>
  <c r="D49" i="4"/>
  <c r="M48" i="4"/>
  <c r="J48" i="4"/>
  <c r="D48" i="4"/>
  <c r="M47" i="4"/>
  <c r="J47" i="4"/>
  <c r="D47" i="4"/>
  <c r="M46" i="4"/>
  <c r="J46" i="4"/>
  <c r="D46" i="4"/>
  <c r="M45" i="4"/>
  <c r="J45" i="4"/>
  <c r="D45" i="4"/>
  <c r="M44" i="4"/>
  <c r="J44" i="4"/>
  <c r="D44" i="4"/>
  <c r="M43" i="4"/>
  <c r="J43" i="4"/>
  <c r="D43" i="4"/>
  <c r="M42" i="4"/>
  <c r="J42" i="4"/>
  <c r="D42" i="4"/>
  <c r="M41" i="4"/>
  <c r="J41" i="4"/>
  <c r="D41" i="4"/>
  <c r="M40" i="4"/>
  <c r="J40" i="4"/>
  <c r="D40" i="4"/>
  <c r="M39" i="4"/>
  <c r="J39" i="4"/>
  <c r="D39" i="4"/>
  <c r="M38" i="4"/>
  <c r="J38" i="4"/>
  <c r="D38" i="4"/>
  <c r="M37" i="4"/>
  <c r="J37" i="4"/>
  <c r="D37" i="4"/>
  <c r="M36" i="4"/>
  <c r="J36" i="4"/>
  <c r="D36" i="4"/>
  <c r="M35" i="4"/>
  <c r="J35" i="4"/>
  <c r="D35" i="4"/>
  <c r="M34" i="4"/>
  <c r="J34" i="4"/>
  <c r="D34" i="4"/>
  <c r="M33" i="4"/>
  <c r="J33" i="4"/>
  <c r="D33" i="4"/>
  <c r="M32" i="4"/>
  <c r="J32" i="4"/>
  <c r="D32" i="4"/>
  <c r="M31" i="4"/>
  <c r="J31" i="4"/>
  <c r="D31" i="4"/>
  <c r="M30" i="4"/>
  <c r="J30" i="4"/>
  <c r="D30" i="4"/>
  <c r="M29" i="4"/>
  <c r="J29" i="4"/>
  <c r="D29" i="4"/>
  <c r="M28" i="4"/>
  <c r="J28" i="4"/>
  <c r="D28" i="4"/>
  <c r="M27" i="4"/>
  <c r="J27" i="4"/>
  <c r="D27" i="4"/>
  <c r="M26" i="4"/>
  <c r="J26" i="4"/>
  <c r="D26" i="4"/>
  <c r="M25" i="4"/>
  <c r="J25" i="4"/>
  <c r="D25" i="4"/>
  <c r="M24" i="4"/>
  <c r="J24" i="4"/>
  <c r="D24" i="4"/>
  <c r="M23" i="4"/>
  <c r="J23" i="4"/>
  <c r="D23" i="4"/>
  <c r="M22" i="4"/>
  <c r="J22" i="4"/>
  <c r="D22" i="4"/>
  <c r="M21" i="4"/>
  <c r="J21" i="4"/>
  <c r="D21" i="4"/>
  <c r="M20" i="4"/>
  <c r="J20" i="4"/>
  <c r="D20" i="4"/>
  <c r="M19" i="4"/>
  <c r="J19" i="4"/>
  <c r="D19" i="4"/>
  <c r="M18" i="4"/>
  <c r="J18" i="4"/>
  <c r="D18" i="4"/>
  <c r="M17" i="4"/>
  <c r="J17" i="4"/>
  <c r="D17" i="4"/>
  <c r="M16" i="4"/>
  <c r="J16" i="4"/>
  <c r="D16" i="4"/>
  <c r="M15" i="4"/>
  <c r="J15" i="4"/>
  <c r="D15" i="4"/>
  <c r="M14" i="4"/>
  <c r="J14" i="4"/>
  <c r="D14" i="4"/>
  <c r="M13" i="4"/>
  <c r="J13" i="4"/>
  <c r="D13" i="4"/>
  <c r="M12" i="4"/>
  <c r="J12" i="4"/>
  <c r="D12" i="4"/>
  <c r="M11" i="4"/>
  <c r="J11" i="4"/>
  <c r="D11" i="4"/>
  <c r="M10" i="4"/>
  <c r="J10" i="4"/>
  <c r="D10" i="4"/>
  <c r="M9" i="4"/>
  <c r="J9" i="4"/>
  <c r="D9" i="4"/>
  <c r="M8" i="4"/>
  <c r="J8" i="4"/>
  <c r="D8" i="4"/>
  <c r="J7" i="4"/>
  <c r="D7" i="4"/>
  <c r="J6" i="4"/>
  <c r="D6" i="4"/>
  <c r="J5" i="4"/>
  <c r="D5" i="4"/>
  <c r="L4" i="4"/>
  <c r="K4" i="4"/>
  <c r="O504" i="3"/>
  <c r="N504" i="3"/>
  <c r="M504" i="3"/>
  <c r="D504" i="3"/>
  <c r="O503" i="3"/>
  <c r="N503" i="3"/>
  <c r="M503" i="3"/>
  <c r="D503" i="3"/>
  <c r="O502" i="3"/>
  <c r="N502" i="3"/>
  <c r="M502" i="3"/>
  <c r="D502" i="3"/>
  <c r="O501" i="3"/>
  <c r="N501" i="3"/>
  <c r="M501" i="3"/>
  <c r="D501" i="3"/>
  <c r="O500" i="3"/>
  <c r="N500" i="3"/>
  <c r="M500" i="3"/>
  <c r="D500" i="3"/>
  <c r="O499" i="3"/>
  <c r="N499" i="3"/>
  <c r="M499" i="3"/>
  <c r="D499" i="3"/>
  <c r="O498" i="3"/>
  <c r="N498" i="3"/>
  <c r="M498" i="3"/>
  <c r="D498" i="3"/>
  <c r="O497" i="3"/>
  <c r="N497" i="3"/>
  <c r="M497" i="3"/>
  <c r="D497" i="3"/>
  <c r="O496" i="3"/>
  <c r="N496" i="3"/>
  <c r="M496" i="3"/>
  <c r="D496" i="3"/>
  <c r="O495" i="3"/>
  <c r="N495" i="3"/>
  <c r="M495" i="3"/>
  <c r="D495" i="3"/>
  <c r="O494" i="3"/>
  <c r="N494" i="3"/>
  <c r="M494" i="3"/>
  <c r="D494" i="3"/>
  <c r="O493" i="3"/>
  <c r="N493" i="3"/>
  <c r="M493" i="3"/>
  <c r="D493" i="3"/>
  <c r="O492" i="3"/>
  <c r="N492" i="3"/>
  <c r="M492" i="3"/>
  <c r="D492" i="3"/>
  <c r="O491" i="3"/>
  <c r="N491" i="3"/>
  <c r="M491" i="3"/>
  <c r="D491" i="3"/>
  <c r="O490" i="3"/>
  <c r="N490" i="3"/>
  <c r="M490" i="3"/>
  <c r="D490" i="3"/>
  <c r="O489" i="3"/>
  <c r="N489" i="3"/>
  <c r="M489" i="3"/>
  <c r="D489" i="3"/>
  <c r="O488" i="3"/>
  <c r="N488" i="3"/>
  <c r="M488" i="3"/>
  <c r="D488" i="3"/>
  <c r="O487" i="3"/>
  <c r="N487" i="3"/>
  <c r="M487" i="3"/>
  <c r="D487" i="3"/>
  <c r="O486" i="3"/>
  <c r="N486" i="3"/>
  <c r="M486" i="3"/>
  <c r="D486" i="3"/>
  <c r="O485" i="3"/>
  <c r="N485" i="3"/>
  <c r="M485" i="3"/>
  <c r="D485" i="3"/>
  <c r="O484" i="3"/>
  <c r="N484" i="3"/>
  <c r="M484" i="3"/>
  <c r="D484" i="3"/>
  <c r="O483" i="3"/>
  <c r="N483" i="3"/>
  <c r="M483" i="3"/>
  <c r="D483" i="3"/>
  <c r="O482" i="3"/>
  <c r="N482" i="3"/>
  <c r="M482" i="3"/>
  <c r="D482" i="3"/>
  <c r="O481" i="3"/>
  <c r="N481" i="3"/>
  <c r="M481" i="3"/>
  <c r="D481" i="3"/>
  <c r="O480" i="3"/>
  <c r="N480" i="3"/>
  <c r="M480" i="3"/>
  <c r="D480" i="3"/>
  <c r="O479" i="3"/>
  <c r="N479" i="3"/>
  <c r="M479" i="3"/>
  <c r="D479" i="3"/>
  <c r="O478" i="3"/>
  <c r="N478" i="3"/>
  <c r="M478" i="3"/>
  <c r="D478" i="3"/>
  <c r="O477" i="3"/>
  <c r="N477" i="3"/>
  <c r="M477" i="3"/>
  <c r="D477" i="3"/>
  <c r="O476" i="3"/>
  <c r="N476" i="3"/>
  <c r="M476" i="3"/>
  <c r="D476" i="3"/>
  <c r="O475" i="3"/>
  <c r="N475" i="3"/>
  <c r="M475" i="3"/>
  <c r="D475" i="3"/>
  <c r="O474" i="3"/>
  <c r="N474" i="3"/>
  <c r="M474" i="3"/>
  <c r="D474" i="3"/>
  <c r="O473" i="3"/>
  <c r="N473" i="3"/>
  <c r="M473" i="3"/>
  <c r="D473" i="3"/>
  <c r="O472" i="3"/>
  <c r="N472" i="3"/>
  <c r="M472" i="3"/>
  <c r="D472" i="3"/>
  <c r="O471" i="3"/>
  <c r="N471" i="3"/>
  <c r="M471" i="3"/>
  <c r="D471" i="3"/>
  <c r="O470" i="3"/>
  <c r="N470" i="3"/>
  <c r="M470" i="3"/>
  <c r="D470" i="3"/>
  <c r="O469" i="3"/>
  <c r="N469" i="3"/>
  <c r="M469" i="3"/>
  <c r="D469" i="3"/>
  <c r="O468" i="3"/>
  <c r="N468" i="3"/>
  <c r="M468" i="3"/>
  <c r="D468" i="3"/>
  <c r="O467" i="3"/>
  <c r="N467" i="3"/>
  <c r="M467" i="3"/>
  <c r="D467" i="3"/>
  <c r="O466" i="3"/>
  <c r="N466" i="3"/>
  <c r="M466" i="3"/>
  <c r="D466" i="3"/>
  <c r="O465" i="3"/>
  <c r="N465" i="3"/>
  <c r="M465" i="3"/>
  <c r="D465" i="3"/>
  <c r="O464" i="3"/>
  <c r="N464" i="3"/>
  <c r="M464" i="3"/>
  <c r="D464" i="3"/>
  <c r="O463" i="3"/>
  <c r="N463" i="3"/>
  <c r="M463" i="3"/>
  <c r="D463" i="3"/>
  <c r="O462" i="3"/>
  <c r="N462" i="3"/>
  <c r="M462" i="3"/>
  <c r="D462" i="3"/>
  <c r="O461" i="3"/>
  <c r="N461" i="3"/>
  <c r="M461" i="3"/>
  <c r="D461" i="3"/>
  <c r="O460" i="3"/>
  <c r="N460" i="3"/>
  <c r="M460" i="3"/>
  <c r="D460" i="3"/>
  <c r="O459" i="3"/>
  <c r="N459" i="3"/>
  <c r="M459" i="3"/>
  <c r="D459" i="3"/>
  <c r="O458" i="3"/>
  <c r="N458" i="3"/>
  <c r="M458" i="3"/>
  <c r="D458" i="3"/>
  <c r="O457" i="3"/>
  <c r="N457" i="3"/>
  <c r="M457" i="3"/>
  <c r="D457" i="3"/>
  <c r="O456" i="3"/>
  <c r="N456" i="3"/>
  <c r="M456" i="3"/>
  <c r="D456" i="3"/>
  <c r="O455" i="3"/>
  <c r="N455" i="3"/>
  <c r="M455" i="3"/>
  <c r="D455" i="3"/>
  <c r="O454" i="3"/>
  <c r="N454" i="3"/>
  <c r="M454" i="3"/>
  <c r="D454" i="3"/>
  <c r="O453" i="3"/>
  <c r="N453" i="3"/>
  <c r="M453" i="3"/>
  <c r="D453" i="3"/>
  <c r="O452" i="3"/>
  <c r="N452" i="3"/>
  <c r="M452" i="3"/>
  <c r="D452" i="3"/>
  <c r="O451" i="3"/>
  <c r="N451" i="3"/>
  <c r="M451" i="3"/>
  <c r="D451" i="3"/>
  <c r="O450" i="3"/>
  <c r="N450" i="3"/>
  <c r="M450" i="3"/>
  <c r="D450" i="3"/>
  <c r="O449" i="3"/>
  <c r="N449" i="3"/>
  <c r="M449" i="3"/>
  <c r="D449" i="3"/>
  <c r="O448" i="3"/>
  <c r="N448" i="3"/>
  <c r="M448" i="3"/>
  <c r="D448" i="3"/>
  <c r="O447" i="3"/>
  <c r="N447" i="3"/>
  <c r="M447" i="3"/>
  <c r="D447" i="3"/>
  <c r="O446" i="3"/>
  <c r="N446" i="3"/>
  <c r="M446" i="3"/>
  <c r="D446" i="3"/>
  <c r="O445" i="3"/>
  <c r="N445" i="3"/>
  <c r="M445" i="3"/>
  <c r="D445" i="3"/>
  <c r="O444" i="3"/>
  <c r="N444" i="3"/>
  <c r="M444" i="3"/>
  <c r="D444" i="3"/>
  <c r="O443" i="3"/>
  <c r="N443" i="3"/>
  <c r="M443" i="3"/>
  <c r="D443" i="3"/>
  <c r="O442" i="3"/>
  <c r="N442" i="3"/>
  <c r="M442" i="3"/>
  <c r="D442" i="3"/>
  <c r="O441" i="3"/>
  <c r="N441" i="3"/>
  <c r="M441" i="3"/>
  <c r="D441" i="3"/>
  <c r="O440" i="3"/>
  <c r="N440" i="3"/>
  <c r="M440" i="3"/>
  <c r="D440" i="3"/>
  <c r="O439" i="3"/>
  <c r="N439" i="3"/>
  <c r="M439" i="3"/>
  <c r="D439" i="3"/>
  <c r="O438" i="3"/>
  <c r="N438" i="3"/>
  <c r="M438" i="3"/>
  <c r="D438" i="3"/>
  <c r="O437" i="3"/>
  <c r="N437" i="3"/>
  <c r="M437" i="3"/>
  <c r="D437" i="3"/>
  <c r="O436" i="3"/>
  <c r="N436" i="3"/>
  <c r="M436" i="3"/>
  <c r="D436" i="3"/>
  <c r="O435" i="3"/>
  <c r="N435" i="3"/>
  <c r="M435" i="3"/>
  <c r="D435" i="3"/>
  <c r="O434" i="3"/>
  <c r="N434" i="3"/>
  <c r="M434" i="3"/>
  <c r="D434" i="3"/>
  <c r="O433" i="3"/>
  <c r="N433" i="3"/>
  <c r="M433" i="3"/>
  <c r="D433" i="3"/>
  <c r="O432" i="3"/>
  <c r="N432" i="3"/>
  <c r="M432" i="3"/>
  <c r="D432" i="3"/>
  <c r="O431" i="3"/>
  <c r="N431" i="3"/>
  <c r="M431" i="3"/>
  <c r="D431" i="3"/>
  <c r="O430" i="3"/>
  <c r="N430" i="3"/>
  <c r="M430" i="3"/>
  <c r="D430" i="3"/>
  <c r="O429" i="3"/>
  <c r="N429" i="3"/>
  <c r="M429" i="3"/>
  <c r="D429" i="3"/>
  <c r="O428" i="3"/>
  <c r="N428" i="3"/>
  <c r="M428" i="3"/>
  <c r="D428" i="3"/>
  <c r="O427" i="3"/>
  <c r="N427" i="3"/>
  <c r="M427" i="3"/>
  <c r="D427" i="3"/>
  <c r="O426" i="3"/>
  <c r="N426" i="3"/>
  <c r="M426" i="3"/>
  <c r="D426" i="3"/>
  <c r="O425" i="3"/>
  <c r="N425" i="3"/>
  <c r="M425" i="3"/>
  <c r="D425" i="3"/>
  <c r="O424" i="3"/>
  <c r="N424" i="3"/>
  <c r="M424" i="3"/>
  <c r="D424" i="3"/>
  <c r="O423" i="3"/>
  <c r="N423" i="3"/>
  <c r="M423" i="3"/>
  <c r="D423" i="3"/>
  <c r="O422" i="3"/>
  <c r="N422" i="3"/>
  <c r="M422" i="3"/>
  <c r="D422" i="3"/>
  <c r="O421" i="3"/>
  <c r="N421" i="3"/>
  <c r="M421" i="3"/>
  <c r="D421" i="3"/>
  <c r="O420" i="3"/>
  <c r="N420" i="3"/>
  <c r="M420" i="3"/>
  <c r="D420" i="3"/>
  <c r="O419" i="3"/>
  <c r="N419" i="3"/>
  <c r="M419" i="3"/>
  <c r="D419" i="3"/>
  <c r="O418" i="3"/>
  <c r="N418" i="3"/>
  <c r="M418" i="3"/>
  <c r="D418" i="3"/>
  <c r="O417" i="3"/>
  <c r="N417" i="3"/>
  <c r="M417" i="3"/>
  <c r="D417" i="3"/>
  <c r="O416" i="3"/>
  <c r="N416" i="3"/>
  <c r="M416" i="3"/>
  <c r="D416" i="3"/>
  <c r="O415" i="3"/>
  <c r="N415" i="3"/>
  <c r="M415" i="3"/>
  <c r="D415" i="3"/>
  <c r="O414" i="3"/>
  <c r="N414" i="3"/>
  <c r="M414" i="3"/>
  <c r="D414" i="3"/>
  <c r="O413" i="3"/>
  <c r="N413" i="3"/>
  <c r="M413" i="3"/>
  <c r="D413" i="3"/>
  <c r="O412" i="3"/>
  <c r="N412" i="3"/>
  <c r="M412" i="3"/>
  <c r="D412" i="3"/>
  <c r="O411" i="3"/>
  <c r="N411" i="3"/>
  <c r="M411" i="3"/>
  <c r="D411" i="3"/>
  <c r="O410" i="3"/>
  <c r="N410" i="3"/>
  <c r="M410" i="3"/>
  <c r="D410" i="3"/>
  <c r="O409" i="3"/>
  <c r="N409" i="3"/>
  <c r="M409" i="3"/>
  <c r="D409" i="3"/>
  <c r="O408" i="3"/>
  <c r="N408" i="3"/>
  <c r="M408" i="3"/>
  <c r="D408" i="3"/>
  <c r="O407" i="3"/>
  <c r="N407" i="3"/>
  <c r="M407" i="3"/>
  <c r="D407" i="3"/>
  <c r="O406" i="3"/>
  <c r="N406" i="3"/>
  <c r="M406" i="3"/>
  <c r="D406" i="3"/>
  <c r="O405" i="3"/>
  <c r="N405" i="3"/>
  <c r="M405" i="3"/>
  <c r="D405" i="3"/>
  <c r="O404" i="3"/>
  <c r="N404" i="3"/>
  <c r="M404" i="3"/>
  <c r="D404" i="3"/>
  <c r="O403" i="3"/>
  <c r="N403" i="3"/>
  <c r="M403" i="3"/>
  <c r="D403" i="3"/>
  <c r="O402" i="3"/>
  <c r="N402" i="3"/>
  <c r="M402" i="3"/>
  <c r="D402" i="3"/>
  <c r="O401" i="3"/>
  <c r="N401" i="3"/>
  <c r="M401" i="3"/>
  <c r="D401" i="3"/>
  <c r="O400" i="3"/>
  <c r="N400" i="3"/>
  <c r="M400" i="3"/>
  <c r="D400" i="3"/>
  <c r="O399" i="3"/>
  <c r="N399" i="3"/>
  <c r="M399" i="3"/>
  <c r="D399" i="3"/>
  <c r="O398" i="3"/>
  <c r="N398" i="3"/>
  <c r="M398" i="3"/>
  <c r="D398" i="3"/>
  <c r="O397" i="3"/>
  <c r="N397" i="3"/>
  <c r="M397" i="3"/>
  <c r="D397" i="3"/>
  <c r="O396" i="3"/>
  <c r="N396" i="3"/>
  <c r="M396" i="3"/>
  <c r="D396" i="3"/>
  <c r="O395" i="3"/>
  <c r="N395" i="3"/>
  <c r="M395" i="3"/>
  <c r="D395" i="3"/>
  <c r="O394" i="3"/>
  <c r="N394" i="3"/>
  <c r="M394" i="3"/>
  <c r="D394" i="3"/>
  <c r="O393" i="3"/>
  <c r="N393" i="3"/>
  <c r="M393" i="3"/>
  <c r="D393" i="3"/>
  <c r="O392" i="3"/>
  <c r="N392" i="3"/>
  <c r="M392" i="3"/>
  <c r="D392" i="3"/>
  <c r="O391" i="3"/>
  <c r="N391" i="3"/>
  <c r="M391" i="3"/>
  <c r="D391" i="3"/>
  <c r="O390" i="3"/>
  <c r="N390" i="3"/>
  <c r="M390" i="3"/>
  <c r="D390" i="3"/>
  <c r="O389" i="3"/>
  <c r="N389" i="3"/>
  <c r="M389" i="3"/>
  <c r="D389" i="3"/>
  <c r="O388" i="3"/>
  <c r="N388" i="3"/>
  <c r="M388" i="3"/>
  <c r="D388" i="3"/>
  <c r="O387" i="3"/>
  <c r="N387" i="3"/>
  <c r="M387" i="3"/>
  <c r="D387" i="3"/>
  <c r="O386" i="3"/>
  <c r="N386" i="3"/>
  <c r="M386" i="3"/>
  <c r="D386" i="3"/>
  <c r="O385" i="3"/>
  <c r="N385" i="3"/>
  <c r="M385" i="3"/>
  <c r="D385" i="3"/>
  <c r="O384" i="3"/>
  <c r="N384" i="3"/>
  <c r="M384" i="3"/>
  <c r="D384" i="3"/>
  <c r="O383" i="3"/>
  <c r="N383" i="3"/>
  <c r="M383" i="3"/>
  <c r="D383" i="3"/>
  <c r="O382" i="3"/>
  <c r="N382" i="3"/>
  <c r="M382" i="3"/>
  <c r="D382" i="3"/>
  <c r="O381" i="3"/>
  <c r="N381" i="3"/>
  <c r="M381" i="3"/>
  <c r="D381" i="3"/>
  <c r="O380" i="3"/>
  <c r="N380" i="3"/>
  <c r="M380" i="3"/>
  <c r="D380" i="3"/>
  <c r="O379" i="3"/>
  <c r="N379" i="3"/>
  <c r="M379" i="3"/>
  <c r="D379" i="3"/>
  <c r="O378" i="3"/>
  <c r="N378" i="3"/>
  <c r="M378" i="3"/>
  <c r="D378" i="3"/>
  <c r="O377" i="3"/>
  <c r="N377" i="3"/>
  <c r="M377" i="3"/>
  <c r="D377" i="3"/>
  <c r="O376" i="3"/>
  <c r="N376" i="3"/>
  <c r="M376" i="3"/>
  <c r="D376" i="3"/>
  <c r="O375" i="3"/>
  <c r="N375" i="3"/>
  <c r="M375" i="3"/>
  <c r="D375" i="3"/>
  <c r="O374" i="3"/>
  <c r="N374" i="3"/>
  <c r="M374" i="3"/>
  <c r="D374" i="3"/>
  <c r="O373" i="3"/>
  <c r="N373" i="3"/>
  <c r="M373" i="3"/>
  <c r="D373" i="3"/>
  <c r="O372" i="3"/>
  <c r="N372" i="3"/>
  <c r="M372" i="3"/>
  <c r="D372" i="3"/>
  <c r="O371" i="3"/>
  <c r="N371" i="3"/>
  <c r="M371" i="3"/>
  <c r="D371" i="3"/>
  <c r="O370" i="3"/>
  <c r="N370" i="3"/>
  <c r="M370" i="3"/>
  <c r="D370" i="3"/>
  <c r="O369" i="3"/>
  <c r="N369" i="3"/>
  <c r="M369" i="3"/>
  <c r="D369" i="3"/>
  <c r="O368" i="3"/>
  <c r="N368" i="3"/>
  <c r="M368" i="3"/>
  <c r="D368" i="3"/>
  <c r="O367" i="3"/>
  <c r="N367" i="3"/>
  <c r="M367" i="3"/>
  <c r="D367" i="3"/>
  <c r="O366" i="3"/>
  <c r="N366" i="3"/>
  <c r="M366" i="3"/>
  <c r="D366" i="3"/>
  <c r="O365" i="3"/>
  <c r="N365" i="3"/>
  <c r="M365" i="3"/>
  <c r="D365" i="3"/>
  <c r="O364" i="3"/>
  <c r="N364" i="3"/>
  <c r="M364" i="3"/>
  <c r="D364" i="3"/>
  <c r="O363" i="3"/>
  <c r="N363" i="3"/>
  <c r="M363" i="3"/>
  <c r="D363" i="3"/>
  <c r="O362" i="3"/>
  <c r="N362" i="3"/>
  <c r="M362" i="3"/>
  <c r="D362" i="3"/>
  <c r="O361" i="3"/>
  <c r="N361" i="3"/>
  <c r="M361" i="3"/>
  <c r="D361" i="3"/>
  <c r="O360" i="3"/>
  <c r="N360" i="3"/>
  <c r="M360" i="3"/>
  <c r="D360" i="3"/>
  <c r="O359" i="3"/>
  <c r="N359" i="3"/>
  <c r="M359" i="3"/>
  <c r="D359" i="3"/>
  <c r="O358" i="3"/>
  <c r="N358" i="3"/>
  <c r="M358" i="3"/>
  <c r="D358" i="3"/>
  <c r="O357" i="3"/>
  <c r="N357" i="3"/>
  <c r="M357" i="3"/>
  <c r="D357" i="3"/>
  <c r="O356" i="3"/>
  <c r="N356" i="3"/>
  <c r="M356" i="3"/>
  <c r="D356" i="3"/>
  <c r="O355" i="3"/>
  <c r="N355" i="3"/>
  <c r="M355" i="3"/>
  <c r="D355" i="3"/>
  <c r="O354" i="3"/>
  <c r="N354" i="3"/>
  <c r="M354" i="3"/>
  <c r="D354" i="3"/>
  <c r="O353" i="3"/>
  <c r="N353" i="3"/>
  <c r="M353" i="3"/>
  <c r="D353" i="3"/>
  <c r="O352" i="3"/>
  <c r="N352" i="3"/>
  <c r="M352" i="3"/>
  <c r="D352" i="3"/>
  <c r="O351" i="3"/>
  <c r="N351" i="3"/>
  <c r="M351" i="3"/>
  <c r="D351" i="3"/>
  <c r="O350" i="3"/>
  <c r="N350" i="3"/>
  <c r="M350" i="3"/>
  <c r="D350" i="3"/>
  <c r="O349" i="3"/>
  <c r="N349" i="3"/>
  <c r="M349" i="3"/>
  <c r="D349" i="3"/>
  <c r="O348" i="3"/>
  <c r="N348" i="3"/>
  <c r="M348" i="3"/>
  <c r="D348" i="3"/>
  <c r="O347" i="3"/>
  <c r="N347" i="3"/>
  <c r="M347" i="3"/>
  <c r="D347" i="3"/>
  <c r="O346" i="3"/>
  <c r="N346" i="3"/>
  <c r="M346" i="3"/>
  <c r="D346" i="3"/>
  <c r="O345" i="3"/>
  <c r="N345" i="3"/>
  <c r="M345" i="3"/>
  <c r="D345" i="3"/>
  <c r="O344" i="3"/>
  <c r="N344" i="3"/>
  <c r="M344" i="3"/>
  <c r="D344" i="3"/>
  <c r="O343" i="3"/>
  <c r="N343" i="3"/>
  <c r="M343" i="3"/>
  <c r="D343" i="3"/>
  <c r="O342" i="3"/>
  <c r="N342" i="3"/>
  <c r="M342" i="3"/>
  <c r="D342" i="3"/>
  <c r="O341" i="3"/>
  <c r="N341" i="3"/>
  <c r="M341" i="3"/>
  <c r="D341" i="3"/>
  <c r="O340" i="3"/>
  <c r="N340" i="3"/>
  <c r="M340" i="3"/>
  <c r="D340" i="3"/>
  <c r="O339" i="3"/>
  <c r="N339" i="3"/>
  <c r="M339" i="3"/>
  <c r="D339" i="3"/>
  <c r="O338" i="3"/>
  <c r="N338" i="3"/>
  <c r="M338" i="3"/>
  <c r="D338" i="3"/>
  <c r="O337" i="3"/>
  <c r="N337" i="3"/>
  <c r="M337" i="3"/>
  <c r="D337" i="3"/>
  <c r="O336" i="3"/>
  <c r="N336" i="3"/>
  <c r="M336" i="3"/>
  <c r="D336" i="3"/>
  <c r="O335" i="3"/>
  <c r="N335" i="3"/>
  <c r="M335" i="3"/>
  <c r="D335" i="3"/>
  <c r="O334" i="3"/>
  <c r="N334" i="3"/>
  <c r="M334" i="3"/>
  <c r="D334" i="3"/>
  <c r="O333" i="3"/>
  <c r="N333" i="3"/>
  <c r="M333" i="3"/>
  <c r="D333" i="3"/>
  <c r="O332" i="3"/>
  <c r="N332" i="3"/>
  <c r="M332" i="3"/>
  <c r="D332" i="3"/>
  <c r="O331" i="3"/>
  <c r="N331" i="3"/>
  <c r="M331" i="3"/>
  <c r="D331" i="3"/>
  <c r="O330" i="3"/>
  <c r="N330" i="3"/>
  <c r="M330" i="3"/>
  <c r="D330" i="3"/>
  <c r="O329" i="3"/>
  <c r="N329" i="3"/>
  <c r="M329" i="3"/>
  <c r="D329" i="3"/>
  <c r="O328" i="3"/>
  <c r="N328" i="3"/>
  <c r="M328" i="3"/>
  <c r="D328" i="3"/>
  <c r="O327" i="3"/>
  <c r="N327" i="3"/>
  <c r="M327" i="3"/>
  <c r="D327" i="3"/>
  <c r="O326" i="3"/>
  <c r="N326" i="3"/>
  <c r="M326" i="3"/>
  <c r="D326" i="3"/>
  <c r="O325" i="3"/>
  <c r="N325" i="3"/>
  <c r="M325" i="3"/>
  <c r="D325" i="3"/>
  <c r="O324" i="3"/>
  <c r="N324" i="3"/>
  <c r="M324" i="3"/>
  <c r="D324" i="3"/>
  <c r="O323" i="3"/>
  <c r="N323" i="3"/>
  <c r="M323" i="3"/>
  <c r="D323" i="3"/>
  <c r="O322" i="3"/>
  <c r="N322" i="3"/>
  <c r="M322" i="3"/>
  <c r="D322" i="3"/>
  <c r="O321" i="3"/>
  <c r="N321" i="3"/>
  <c r="M321" i="3"/>
  <c r="D321" i="3"/>
  <c r="O320" i="3"/>
  <c r="N320" i="3"/>
  <c r="M320" i="3"/>
  <c r="D320" i="3"/>
  <c r="O319" i="3"/>
  <c r="N319" i="3"/>
  <c r="M319" i="3"/>
  <c r="D319" i="3"/>
  <c r="O318" i="3"/>
  <c r="N318" i="3"/>
  <c r="M318" i="3"/>
  <c r="D318" i="3"/>
  <c r="O317" i="3"/>
  <c r="N317" i="3"/>
  <c r="M317" i="3"/>
  <c r="D317" i="3"/>
  <c r="O316" i="3"/>
  <c r="N316" i="3"/>
  <c r="M316" i="3"/>
  <c r="D316" i="3"/>
  <c r="O315" i="3"/>
  <c r="N315" i="3"/>
  <c r="M315" i="3"/>
  <c r="D315" i="3"/>
  <c r="O314" i="3"/>
  <c r="N314" i="3"/>
  <c r="M314" i="3"/>
  <c r="D314" i="3"/>
  <c r="O313" i="3"/>
  <c r="N313" i="3"/>
  <c r="M313" i="3"/>
  <c r="D313" i="3"/>
  <c r="O312" i="3"/>
  <c r="N312" i="3"/>
  <c r="M312" i="3"/>
  <c r="D312" i="3"/>
  <c r="O311" i="3"/>
  <c r="N311" i="3"/>
  <c r="M311" i="3"/>
  <c r="D311" i="3"/>
  <c r="O310" i="3"/>
  <c r="N310" i="3"/>
  <c r="M310" i="3"/>
  <c r="D310" i="3"/>
  <c r="O309" i="3"/>
  <c r="N309" i="3"/>
  <c r="M309" i="3"/>
  <c r="D309" i="3"/>
  <c r="O308" i="3"/>
  <c r="N308" i="3"/>
  <c r="M308" i="3"/>
  <c r="D308" i="3"/>
  <c r="O307" i="3"/>
  <c r="N307" i="3"/>
  <c r="M307" i="3"/>
  <c r="D307" i="3"/>
  <c r="O306" i="3"/>
  <c r="N306" i="3"/>
  <c r="M306" i="3"/>
  <c r="D306" i="3"/>
  <c r="O305" i="3"/>
  <c r="N305" i="3"/>
  <c r="M305" i="3"/>
  <c r="D305" i="3"/>
  <c r="O304" i="3"/>
  <c r="N304" i="3"/>
  <c r="M304" i="3"/>
  <c r="D304" i="3"/>
  <c r="O303" i="3"/>
  <c r="N303" i="3"/>
  <c r="M303" i="3"/>
  <c r="D303" i="3"/>
  <c r="O302" i="3"/>
  <c r="N302" i="3"/>
  <c r="M302" i="3"/>
  <c r="D302" i="3"/>
  <c r="O301" i="3"/>
  <c r="N301" i="3"/>
  <c r="M301" i="3"/>
  <c r="D301" i="3"/>
  <c r="O300" i="3"/>
  <c r="N300" i="3"/>
  <c r="M300" i="3"/>
  <c r="D300" i="3"/>
  <c r="O299" i="3"/>
  <c r="N299" i="3"/>
  <c r="M299" i="3"/>
  <c r="D299" i="3"/>
  <c r="O298" i="3"/>
  <c r="N298" i="3"/>
  <c r="M298" i="3"/>
  <c r="D298" i="3"/>
  <c r="O297" i="3"/>
  <c r="N297" i="3"/>
  <c r="M297" i="3"/>
  <c r="D297" i="3"/>
  <c r="O296" i="3"/>
  <c r="N296" i="3"/>
  <c r="M296" i="3"/>
  <c r="D296" i="3"/>
  <c r="O295" i="3"/>
  <c r="N295" i="3"/>
  <c r="M295" i="3"/>
  <c r="D295" i="3"/>
  <c r="O294" i="3"/>
  <c r="N294" i="3"/>
  <c r="M294" i="3"/>
  <c r="D294" i="3"/>
  <c r="O293" i="3"/>
  <c r="N293" i="3"/>
  <c r="M293" i="3"/>
  <c r="D293" i="3"/>
  <c r="O292" i="3"/>
  <c r="N292" i="3"/>
  <c r="M292" i="3"/>
  <c r="D292" i="3"/>
  <c r="O291" i="3"/>
  <c r="N291" i="3"/>
  <c r="M291" i="3"/>
  <c r="D291" i="3"/>
  <c r="O290" i="3"/>
  <c r="N290" i="3"/>
  <c r="M290" i="3"/>
  <c r="D290" i="3"/>
  <c r="O289" i="3"/>
  <c r="N289" i="3"/>
  <c r="M289" i="3"/>
  <c r="D289" i="3"/>
  <c r="O288" i="3"/>
  <c r="N288" i="3"/>
  <c r="M288" i="3"/>
  <c r="D288" i="3"/>
  <c r="O287" i="3"/>
  <c r="N287" i="3"/>
  <c r="M287" i="3"/>
  <c r="D287" i="3"/>
  <c r="O286" i="3"/>
  <c r="N286" i="3"/>
  <c r="M286" i="3"/>
  <c r="D286" i="3"/>
  <c r="O285" i="3"/>
  <c r="N285" i="3"/>
  <c r="M285" i="3"/>
  <c r="D285" i="3"/>
  <c r="O284" i="3"/>
  <c r="N284" i="3"/>
  <c r="M284" i="3"/>
  <c r="D284" i="3"/>
  <c r="O283" i="3"/>
  <c r="N283" i="3"/>
  <c r="M283" i="3"/>
  <c r="D283" i="3"/>
  <c r="O282" i="3"/>
  <c r="N282" i="3"/>
  <c r="M282" i="3"/>
  <c r="D282" i="3"/>
  <c r="O281" i="3"/>
  <c r="N281" i="3"/>
  <c r="M281" i="3"/>
  <c r="D281" i="3"/>
  <c r="O280" i="3"/>
  <c r="N280" i="3"/>
  <c r="M280" i="3"/>
  <c r="D280" i="3"/>
  <c r="O279" i="3"/>
  <c r="N279" i="3"/>
  <c r="M279" i="3"/>
  <c r="D279" i="3"/>
  <c r="O278" i="3"/>
  <c r="N278" i="3"/>
  <c r="M278" i="3"/>
  <c r="D278" i="3"/>
  <c r="O277" i="3"/>
  <c r="N277" i="3"/>
  <c r="M277" i="3"/>
  <c r="D277" i="3"/>
  <c r="O276" i="3"/>
  <c r="N276" i="3"/>
  <c r="M276" i="3"/>
  <c r="D276" i="3"/>
  <c r="O275" i="3"/>
  <c r="N275" i="3"/>
  <c r="M275" i="3"/>
  <c r="D275" i="3"/>
  <c r="O274" i="3"/>
  <c r="N274" i="3"/>
  <c r="M274" i="3"/>
  <c r="D274" i="3"/>
  <c r="O273" i="3"/>
  <c r="N273" i="3"/>
  <c r="M273" i="3"/>
  <c r="D273" i="3"/>
  <c r="O272" i="3"/>
  <c r="N272" i="3"/>
  <c r="M272" i="3"/>
  <c r="D272" i="3"/>
  <c r="O271" i="3"/>
  <c r="N271" i="3"/>
  <c r="M271" i="3"/>
  <c r="D271" i="3"/>
  <c r="O270" i="3"/>
  <c r="N270" i="3"/>
  <c r="M270" i="3"/>
  <c r="D270" i="3"/>
  <c r="O269" i="3"/>
  <c r="N269" i="3"/>
  <c r="M269" i="3"/>
  <c r="D269" i="3"/>
  <c r="O268" i="3"/>
  <c r="N268" i="3"/>
  <c r="M268" i="3"/>
  <c r="D268" i="3"/>
  <c r="O267" i="3"/>
  <c r="N267" i="3"/>
  <c r="M267" i="3"/>
  <c r="D267" i="3"/>
  <c r="O266" i="3"/>
  <c r="N266" i="3"/>
  <c r="M266" i="3"/>
  <c r="D266" i="3"/>
  <c r="O265" i="3"/>
  <c r="N265" i="3"/>
  <c r="M265" i="3"/>
  <c r="D265" i="3"/>
  <c r="O264" i="3"/>
  <c r="N264" i="3"/>
  <c r="M264" i="3"/>
  <c r="D264" i="3"/>
  <c r="O263" i="3"/>
  <c r="N263" i="3"/>
  <c r="M263" i="3"/>
  <c r="D263" i="3"/>
  <c r="O262" i="3"/>
  <c r="N262" i="3"/>
  <c r="M262" i="3"/>
  <c r="D262" i="3"/>
  <c r="O261" i="3"/>
  <c r="N261" i="3"/>
  <c r="M261" i="3"/>
  <c r="D261" i="3"/>
  <c r="O260" i="3"/>
  <c r="N260" i="3"/>
  <c r="M260" i="3"/>
  <c r="D260" i="3"/>
  <c r="O259" i="3"/>
  <c r="N259" i="3"/>
  <c r="M259" i="3"/>
  <c r="D259" i="3"/>
  <c r="O258" i="3"/>
  <c r="N258" i="3"/>
  <c r="M258" i="3"/>
  <c r="D258" i="3"/>
  <c r="O257" i="3"/>
  <c r="N257" i="3"/>
  <c r="M257" i="3"/>
  <c r="D257" i="3"/>
  <c r="O256" i="3"/>
  <c r="N256" i="3"/>
  <c r="M256" i="3"/>
  <c r="D256" i="3"/>
  <c r="O255" i="3"/>
  <c r="N255" i="3"/>
  <c r="M255" i="3"/>
  <c r="D255" i="3"/>
  <c r="O254" i="3"/>
  <c r="N254" i="3"/>
  <c r="M254" i="3"/>
  <c r="D254" i="3"/>
  <c r="O253" i="3"/>
  <c r="N253" i="3"/>
  <c r="M253" i="3"/>
  <c r="D253" i="3"/>
  <c r="O252" i="3"/>
  <c r="N252" i="3"/>
  <c r="M252" i="3"/>
  <c r="D252" i="3"/>
  <c r="O251" i="3"/>
  <c r="N251" i="3"/>
  <c r="M251" i="3"/>
  <c r="D251" i="3"/>
  <c r="O250" i="3"/>
  <c r="N250" i="3"/>
  <c r="M250" i="3"/>
  <c r="D250" i="3"/>
  <c r="O249" i="3"/>
  <c r="N249" i="3"/>
  <c r="M249" i="3"/>
  <c r="D249" i="3"/>
  <c r="O248" i="3"/>
  <c r="N248" i="3"/>
  <c r="M248" i="3"/>
  <c r="D248" i="3"/>
  <c r="O247" i="3"/>
  <c r="N247" i="3"/>
  <c r="M247" i="3"/>
  <c r="D247" i="3"/>
  <c r="O246" i="3"/>
  <c r="N246" i="3"/>
  <c r="M246" i="3"/>
  <c r="D246" i="3"/>
  <c r="O245" i="3"/>
  <c r="N245" i="3"/>
  <c r="M245" i="3"/>
  <c r="D245" i="3"/>
  <c r="O244" i="3"/>
  <c r="N244" i="3"/>
  <c r="M244" i="3"/>
  <c r="D244" i="3"/>
  <c r="O243" i="3"/>
  <c r="N243" i="3"/>
  <c r="M243" i="3"/>
  <c r="D243" i="3"/>
  <c r="O242" i="3"/>
  <c r="N242" i="3"/>
  <c r="M242" i="3"/>
  <c r="D242" i="3"/>
  <c r="O241" i="3"/>
  <c r="N241" i="3"/>
  <c r="M241" i="3"/>
  <c r="D241" i="3"/>
  <c r="O240" i="3"/>
  <c r="N240" i="3"/>
  <c r="M240" i="3"/>
  <c r="D240" i="3"/>
  <c r="O239" i="3"/>
  <c r="N239" i="3"/>
  <c r="M239" i="3"/>
  <c r="D239" i="3"/>
  <c r="O238" i="3"/>
  <c r="N238" i="3"/>
  <c r="M238" i="3"/>
  <c r="D238" i="3"/>
  <c r="O237" i="3"/>
  <c r="N237" i="3"/>
  <c r="M237" i="3"/>
  <c r="D237" i="3"/>
  <c r="O236" i="3"/>
  <c r="N236" i="3"/>
  <c r="M236" i="3"/>
  <c r="D236" i="3"/>
  <c r="O235" i="3"/>
  <c r="N235" i="3"/>
  <c r="M235" i="3"/>
  <c r="D235" i="3"/>
  <c r="O234" i="3"/>
  <c r="N234" i="3"/>
  <c r="M234" i="3"/>
  <c r="D234" i="3"/>
  <c r="O233" i="3"/>
  <c r="N233" i="3"/>
  <c r="M233" i="3"/>
  <c r="D233" i="3"/>
  <c r="O232" i="3"/>
  <c r="N232" i="3"/>
  <c r="M232" i="3"/>
  <c r="D232" i="3"/>
  <c r="O231" i="3"/>
  <c r="N231" i="3"/>
  <c r="M231" i="3"/>
  <c r="D231" i="3"/>
  <c r="O230" i="3"/>
  <c r="N230" i="3"/>
  <c r="M230" i="3"/>
  <c r="D230" i="3"/>
  <c r="O229" i="3"/>
  <c r="N229" i="3"/>
  <c r="M229" i="3"/>
  <c r="D229" i="3"/>
  <c r="O228" i="3"/>
  <c r="N228" i="3"/>
  <c r="M228" i="3"/>
  <c r="D228" i="3"/>
  <c r="O227" i="3"/>
  <c r="N227" i="3"/>
  <c r="M227" i="3"/>
  <c r="D227" i="3"/>
  <c r="O226" i="3"/>
  <c r="N226" i="3"/>
  <c r="M226" i="3"/>
  <c r="D226" i="3"/>
  <c r="O225" i="3"/>
  <c r="N225" i="3"/>
  <c r="M225" i="3"/>
  <c r="D225" i="3"/>
  <c r="O224" i="3"/>
  <c r="N224" i="3"/>
  <c r="M224" i="3"/>
  <c r="D224" i="3"/>
  <c r="O223" i="3"/>
  <c r="N223" i="3"/>
  <c r="M223" i="3"/>
  <c r="D223" i="3"/>
  <c r="O222" i="3"/>
  <c r="N222" i="3"/>
  <c r="M222" i="3"/>
  <c r="D222" i="3"/>
  <c r="O221" i="3"/>
  <c r="N221" i="3"/>
  <c r="M221" i="3"/>
  <c r="D221" i="3"/>
  <c r="O220" i="3"/>
  <c r="N220" i="3"/>
  <c r="M220" i="3"/>
  <c r="D220" i="3"/>
  <c r="O219" i="3"/>
  <c r="N219" i="3"/>
  <c r="M219" i="3"/>
  <c r="D219" i="3"/>
  <c r="O218" i="3"/>
  <c r="N218" i="3"/>
  <c r="M218" i="3"/>
  <c r="D218" i="3"/>
  <c r="O217" i="3"/>
  <c r="N217" i="3"/>
  <c r="M217" i="3"/>
  <c r="D217" i="3"/>
  <c r="O216" i="3"/>
  <c r="N216" i="3"/>
  <c r="M216" i="3"/>
  <c r="D216" i="3"/>
  <c r="O215" i="3"/>
  <c r="N215" i="3"/>
  <c r="M215" i="3"/>
  <c r="D215" i="3"/>
  <c r="O214" i="3"/>
  <c r="N214" i="3"/>
  <c r="M214" i="3"/>
  <c r="D214" i="3"/>
  <c r="O213" i="3"/>
  <c r="N213" i="3"/>
  <c r="M213" i="3"/>
  <c r="D213" i="3"/>
  <c r="O212" i="3"/>
  <c r="N212" i="3"/>
  <c r="M212" i="3"/>
  <c r="D212" i="3"/>
  <c r="O211" i="3"/>
  <c r="N211" i="3"/>
  <c r="M211" i="3"/>
  <c r="D211" i="3"/>
  <c r="O210" i="3"/>
  <c r="N210" i="3"/>
  <c r="M210" i="3"/>
  <c r="D210" i="3"/>
  <c r="O209" i="3"/>
  <c r="N209" i="3"/>
  <c r="M209" i="3"/>
  <c r="D209" i="3"/>
  <c r="O208" i="3"/>
  <c r="N208" i="3"/>
  <c r="M208" i="3"/>
  <c r="D208" i="3"/>
  <c r="O207" i="3"/>
  <c r="N207" i="3"/>
  <c r="M207" i="3"/>
  <c r="D207" i="3"/>
  <c r="O206" i="3"/>
  <c r="N206" i="3"/>
  <c r="M206" i="3"/>
  <c r="D206" i="3"/>
  <c r="O205" i="3"/>
  <c r="N205" i="3"/>
  <c r="M205" i="3"/>
  <c r="D205" i="3"/>
  <c r="O204" i="3"/>
  <c r="N204" i="3"/>
  <c r="M204" i="3"/>
  <c r="D204" i="3"/>
  <c r="O203" i="3"/>
  <c r="N203" i="3"/>
  <c r="M203" i="3"/>
  <c r="D203" i="3"/>
  <c r="O202" i="3"/>
  <c r="N202" i="3"/>
  <c r="M202" i="3"/>
  <c r="D202" i="3"/>
  <c r="O201" i="3"/>
  <c r="N201" i="3"/>
  <c r="M201" i="3"/>
  <c r="D201" i="3"/>
  <c r="O200" i="3"/>
  <c r="N200" i="3"/>
  <c r="M200" i="3"/>
  <c r="D200" i="3"/>
  <c r="O199" i="3"/>
  <c r="N199" i="3"/>
  <c r="M199" i="3"/>
  <c r="D199" i="3"/>
  <c r="O198" i="3"/>
  <c r="N198" i="3"/>
  <c r="M198" i="3"/>
  <c r="D198" i="3"/>
  <c r="O197" i="3"/>
  <c r="N197" i="3"/>
  <c r="M197" i="3"/>
  <c r="D197" i="3"/>
  <c r="O196" i="3"/>
  <c r="N196" i="3"/>
  <c r="M196" i="3"/>
  <c r="D196" i="3"/>
  <c r="O195" i="3"/>
  <c r="N195" i="3"/>
  <c r="M195" i="3"/>
  <c r="D195" i="3"/>
  <c r="O194" i="3"/>
  <c r="N194" i="3"/>
  <c r="M194" i="3"/>
  <c r="D194" i="3"/>
  <c r="O193" i="3"/>
  <c r="N193" i="3"/>
  <c r="M193" i="3"/>
  <c r="D193" i="3"/>
  <c r="O192" i="3"/>
  <c r="N192" i="3"/>
  <c r="M192" i="3"/>
  <c r="D192" i="3"/>
  <c r="O191" i="3"/>
  <c r="N191" i="3"/>
  <c r="M191" i="3"/>
  <c r="D191" i="3"/>
  <c r="O190" i="3"/>
  <c r="N190" i="3"/>
  <c r="M190" i="3"/>
  <c r="D190" i="3"/>
  <c r="O189" i="3"/>
  <c r="N189" i="3"/>
  <c r="M189" i="3"/>
  <c r="D189" i="3"/>
  <c r="O188" i="3"/>
  <c r="N188" i="3"/>
  <c r="M188" i="3"/>
  <c r="D188" i="3"/>
  <c r="O187" i="3"/>
  <c r="N187" i="3"/>
  <c r="M187" i="3"/>
  <c r="D187" i="3"/>
  <c r="O186" i="3"/>
  <c r="N186" i="3"/>
  <c r="M186" i="3"/>
  <c r="D186" i="3"/>
  <c r="O185" i="3"/>
  <c r="N185" i="3"/>
  <c r="M185" i="3"/>
  <c r="D185" i="3"/>
  <c r="O184" i="3"/>
  <c r="N184" i="3"/>
  <c r="M184" i="3"/>
  <c r="D184" i="3"/>
  <c r="O183" i="3"/>
  <c r="N183" i="3"/>
  <c r="M183" i="3"/>
  <c r="D183" i="3"/>
  <c r="O182" i="3"/>
  <c r="N182" i="3"/>
  <c r="M182" i="3"/>
  <c r="D182" i="3"/>
  <c r="O181" i="3"/>
  <c r="N181" i="3"/>
  <c r="M181" i="3"/>
  <c r="D181" i="3"/>
  <c r="O180" i="3"/>
  <c r="N180" i="3"/>
  <c r="M180" i="3"/>
  <c r="D180" i="3"/>
  <c r="O179" i="3"/>
  <c r="N179" i="3"/>
  <c r="M179" i="3"/>
  <c r="D179" i="3"/>
  <c r="O178" i="3"/>
  <c r="N178" i="3"/>
  <c r="M178" i="3"/>
  <c r="D178" i="3"/>
  <c r="O177" i="3"/>
  <c r="N177" i="3"/>
  <c r="M177" i="3"/>
  <c r="D177" i="3"/>
  <c r="O176" i="3"/>
  <c r="N176" i="3"/>
  <c r="M176" i="3"/>
  <c r="D176" i="3"/>
  <c r="O175" i="3"/>
  <c r="N175" i="3"/>
  <c r="M175" i="3"/>
  <c r="D175" i="3"/>
  <c r="O174" i="3"/>
  <c r="N174" i="3"/>
  <c r="M174" i="3"/>
  <c r="D174" i="3"/>
  <c r="O173" i="3"/>
  <c r="N173" i="3"/>
  <c r="M173" i="3"/>
  <c r="D173" i="3"/>
  <c r="O172" i="3"/>
  <c r="N172" i="3"/>
  <c r="M172" i="3"/>
  <c r="D172" i="3"/>
  <c r="O171" i="3"/>
  <c r="N171" i="3"/>
  <c r="M171" i="3"/>
  <c r="D171" i="3"/>
  <c r="O170" i="3"/>
  <c r="N170" i="3"/>
  <c r="M170" i="3"/>
  <c r="D170" i="3"/>
  <c r="O169" i="3"/>
  <c r="N169" i="3"/>
  <c r="M169" i="3"/>
  <c r="D169" i="3"/>
  <c r="O168" i="3"/>
  <c r="N168" i="3"/>
  <c r="M168" i="3"/>
  <c r="D168" i="3"/>
  <c r="O167" i="3"/>
  <c r="N167" i="3"/>
  <c r="M167" i="3"/>
  <c r="D167" i="3"/>
  <c r="O166" i="3"/>
  <c r="N166" i="3"/>
  <c r="M166" i="3"/>
  <c r="D166" i="3"/>
  <c r="O165" i="3"/>
  <c r="N165" i="3"/>
  <c r="M165" i="3"/>
  <c r="D165" i="3"/>
  <c r="O164" i="3"/>
  <c r="N164" i="3"/>
  <c r="M164" i="3"/>
  <c r="D164" i="3"/>
  <c r="O163" i="3"/>
  <c r="N163" i="3"/>
  <c r="M163" i="3"/>
  <c r="D163" i="3"/>
  <c r="O162" i="3"/>
  <c r="N162" i="3"/>
  <c r="M162" i="3"/>
  <c r="D162" i="3"/>
  <c r="O161" i="3"/>
  <c r="N161" i="3"/>
  <c r="M161" i="3"/>
  <c r="D161" i="3"/>
  <c r="O160" i="3"/>
  <c r="N160" i="3"/>
  <c r="M160" i="3"/>
  <c r="D160" i="3"/>
  <c r="O159" i="3"/>
  <c r="N159" i="3"/>
  <c r="M159" i="3"/>
  <c r="D159" i="3"/>
  <c r="O158" i="3"/>
  <c r="N158" i="3"/>
  <c r="M158" i="3"/>
  <c r="D158" i="3"/>
  <c r="O157" i="3"/>
  <c r="N157" i="3"/>
  <c r="M157" i="3"/>
  <c r="D157" i="3"/>
  <c r="O156" i="3"/>
  <c r="N156" i="3"/>
  <c r="M156" i="3"/>
  <c r="D156" i="3"/>
  <c r="O155" i="3"/>
  <c r="N155" i="3"/>
  <c r="M155" i="3"/>
  <c r="D155" i="3"/>
  <c r="O154" i="3"/>
  <c r="N154" i="3"/>
  <c r="M154" i="3"/>
  <c r="D154" i="3"/>
  <c r="O153" i="3"/>
  <c r="N153" i="3"/>
  <c r="M153" i="3"/>
  <c r="D153" i="3"/>
  <c r="O152" i="3"/>
  <c r="N152" i="3"/>
  <c r="M152" i="3"/>
  <c r="D152" i="3"/>
  <c r="O151" i="3"/>
  <c r="N151" i="3"/>
  <c r="M151" i="3"/>
  <c r="D151" i="3"/>
  <c r="O150" i="3"/>
  <c r="N150" i="3"/>
  <c r="M150" i="3"/>
  <c r="D150" i="3"/>
  <c r="O149" i="3"/>
  <c r="N149" i="3"/>
  <c r="M149" i="3"/>
  <c r="D149" i="3"/>
  <c r="O148" i="3"/>
  <c r="N148" i="3"/>
  <c r="M148" i="3"/>
  <c r="D148" i="3"/>
  <c r="O147" i="3"/>
  <c r="N147" i="3"/>
  <c r="M147" i="3"/>
  <c r="D147" i="3"/>
  <c r="O146" i="3"/>
  <c r="N146" i="3"/>
  <c r="M146" i="3"/>
  <c r="D146" i="3"/>
  <c r="O145" i="3"/>
  <c r="N145" i="3"/>
  <c r="M145" i="3"/>
  <c r="D145" i="3"/>
  <c r="O144" i="3"/>
  <c r="N144" i="3"/>
  <c r="M144" i="3"/>
  <c r="D144" i="3"/>
  <c r="O143" i="3"/>
  <c r="N143" i="3"/>
  <c r="M143" i="3"/>
  <c r="D143" i="3"/>
  <c r="O142" i="3"/>
  <c r="N142" i="3"/>
  <c r="M142" i="3"/>
  <c r="D142" i="3"/>
  <c r="O141" i="3"/>
  <c r="N141" i="3"/>
  <c r="M141" i="3"/>
  <c r="D141" i="3"/>
  <c r="O140" i="3"/>
  <c r="N140" i="3"/>
  <c r="M140" i="3"/>
  <c r="D140" i="3"/>
  <c r="O139" i="3"/>
  <c r="N139" i="3"/>
  <c r="M139" i="3"/>
  <c r="D139" i="3"/>
  <c r="O138" i="3"/>
  <c r="N138" i="3"/>
  <c r="M138" i="3"/>
  <c r="D138" i="3"/>
  <c r="O137" i="3"/>
  <c r="N137" i="3"/>
  <c r="M137" i="3"/>
  <c r="D137" i="3"/>
  <c r="O136" i="3"/>
  <c r="N136" i="3"/>
  <c r="M136" i="3"/>
  <c r="D136" i="3"/>
  <c r="O135" i="3"/>
  <c r="N135" i="3"/>
  <c r="M135" i="3"/>
  <c r="D135" i="3"/>
  <c r="O134" i="3"/>
  <c r="N134" i="3"/>
  <c r="M134" i="3"/>
  <c r="D134" i="3"/>
  <c r="O133" i="3"/>
  <c r="N133" i="3"/>
  <c r="M133" i="3"/>
  <c r="D133" i="3"/>
  <c r="O132" i="3"/>
  <c r="N132" i="3"/>
  <c r="M132" i="3"/>
  <c r="D132" i="3"/>
  <c r="O131" i="3"/>
  <c r="N131" i="3"/>
  <c r="M131" i="3"/>
  <c r="D131" i="3"/>
  <c r="O130" i="3"/>
  <c r="N130" i="3"/>
  <c r="M130" i="3"/>
  <c r="D130" i="3"/>
  <c r="O129" i="3"/>
  <c r="N129" i="3"/>
  <c r="M129" i="3"/>
  <c r="D129" i="3"/>
  <c r="O128" i="3"/>
  <c r="N128" i="3"/>
  <c r="M128" i="3"/>
  <c r="D128" i="3"/>
  <c r="O127" i="3"/>
  <c r="N127" i="3"/>
  <c r="M127" i="3"/>
  <c r="D127" i="3"/>
  <c r="O126" i="3"/>
  <c r="N126" i="3"/>
  <c r="M126" i="3"/>
  <c r="D126" i="3"/>
  <c r="O125" i="3"/>
  <c r="N125" i="3"/>
  <c r="M125" i="3"/>
  <c r="D125" i="3"/>
  <c r="O124" i="3"/>
  <c r="N124" i="3"/>
  <c r="M124" i="3"/>
  <c r="D124" i="3"/>
  <c r="O123" i="3"/>
  <c r="N123" i="3"/>
  <c r="M123" i="3"/>
  <c r="D123" i="3"/>
  <c r="O122" i="3"/>
  <c r="N122" i="3"/>
  <c r="M122" i="3"/>
  <c r="D122" i="3"/>
  <c r="O121" i="3"/>
  <c r="N121" i="3"/>
  <c r="M121" i="3"/>
  <c r="D121" i="3"/>
  <c r="O120" i="3"/>
  <c r="N120" i="3"/>
  <c r="M120" i="3"/>
  <c r="D120" i="3"/>
  <c r="O119" i="3"/>
  <c r="N119" i="3"/>
  <c r="M119" i="3"/>
  <c r="D119" i="3"/>
  <c r="O118" i="3"/>
  <c r="N118" i="3"/>
  <c r="M118" i="3"/>
  <c r="D118" i="3"/>
  <c r="O117" i="3"/>
  <c r="N117" i="3"/>
  <c r="M117" i="3"/>
  <c r="D117" i="3"/>
  <c r="O116" i="3"/>
  <c r="N116" i="3"/>
  <c r="M116" i="3"/>
  <c r="D116" i="3"/>
  <c r="O115" i="3"/>
  <c r="N115" i="3"/>
  <c r="M115" i="3"/>
  <c r="D115" i="3"/>
  <c r="O114" i="3"/>
  <c r="N114" i="3"/>
  <c r="M114" i="3"/>
  <c r="D114" i="3"/>
  <c r="O113" i="3"/>
  <c r="N113" i="3"/>
  <c r="M113" i="3"/>
  <c r="D113" i="3"/>
  <c r="O112" i="3"/>
  <c r="N112" i="3"/>
  <c r="M112" i="3"/>
  <c r="D112" i="3"/>
  <c r="O111" i="3"/>
  <c r="N111" i="3"/>
  <c r="M111" i="3"/>
  <c r="D111" i="3"/>
  <c r="O110" i="3"/>
  <c r="N110" i="3"/>
  <c r="M110" i="3"/>
  <c r="D110" i="3"/>
  <c r="O109" i="3"/>
  <c r="N109" i="3"/>
  <c r="M109" i="3"/>
  <c r="D109" i="3"/>
  <c r="O108" i="3"/>
  <c r="N108" i="3"/>
  <c r="M108" i="3"/>
  <c r="D108" i="3"/>
  <c r="O107" i="3"/>
  <c r="N107" i="3"/>
  <c r="M107" i="3"/>
  <c r="D107" i="3"/>
  <c r="O106" i="3"/>
  <c r="N106" i="3"/>
  <c r="M106" i="3"/>
  <c r="D106" i="3"/>
  <c r="O105" i="3"/>
  <c r="N105" i="3"/>
  <c r="M105" i="3"/>
  <c r="D105" i="3"/>
  <c r="O104" i="3"/>
  <c r="N104" i="3"/>
  <c r="M104" i="3"/>
  <c r="D104" i="3"/>
  <c r="O103" i="3"/>
  <c r="N103" i="3"/>
  <c r="M103" i="3"/>
  <c r="D103" i="3"/>
  <c r="O102" i="3"/>
  <c r="N102" i="3"/>
  <c r="M102" i="3"/>
  <c r="D102" i="3"/>
  <c r="O101" i="3"/>
  <c r="N101" i="3"/>
  <c r="M101" i="3"/>
  <c r="D101" i="3"/>
  <c r="O100" i="3"/>
  <c r="N100" i="3"/>
  <c r="M100" i="3"/>
  <c r="D100" i="3"/>
  <c r="O99" i="3"/>
  <c r="N99" i="3"/>
  <c r="M99" i="3"/>
  <c r="D99" i="3"/>
  <c r="O98" i="3"/>
  <c r="N98" i="3"/>
  <c r="M98" i="3"/>
  <c r="D98" i="3"/>
  <c r="O97" i="3"/>
  <c r="N97" i="3"/>
  <c r="M97" i="3"/>
  <c r="D97" i="3"/>
  <c r="O96" i="3"/>
  <c r="N96" i="3"/>
  <c r="M96" i="3"/>
  <c r="D96" i="3"/>
  <c r="O95" i="3"/>
  <c r="N95" i="3"/>
  <c r="M95" i="3"/>
  <c r="D95" i="3"/>
  <c r="O94" i="3"/>
  <c r="N94" i="3"/>
  <c r="M94" i="3"/>
  <c r="D94" i="3"/>
  <c r="O93" i="3"/>
  <c r="N93" i="3"/>
  <c r="M93" i="3"/>
  <c r="D93" i="3"/>
  <c r="O92" i="3"/>
  <c r="N92" i="3"/>
  <c r="M92" i="3"/>
  <c r="D92" i="3"/>
  <c r="O91" i="3"/>
  <c r="N91" i="3"/>
  <c r="M91" i="3"/>
  <c r="D91" i="3"/>
  <c r="O90" i="3"/>
  <c r="N90" i="3"/>
  <c r="M90" i="3"/>
  <c r="D90" i="3"/>
  <c r="O89" i="3"/>
  <c r="N89" i="3"/>
  <c r="M89" i="3"/>
  <c r="D89" i="3"/>
  <c r="O88" i="3"/>
  <c r="N88" i="3"/>
  <c r="M88" i="3"/>
  <c r="D88" i="3"/>
  <c r="O87" i="3"/>
  <c r="N87" i="3"/>
  <c r="M87" i="3"/>
  <c r="D87" i="3"/>
  <c r="O86" i="3"/>
  <c r="N86" i="3"/>
  <c r="M86" i="3"/>
  <c r="D86" i="3"/>
  <c r="O85" i="3"/>
  <c r="N85" i="3"/>
  <c r="M85" i="3"/>
  <c r="D85" i="3"/>
  <c r="O84" i="3"/>
  <c r="N84" i="3"/>
  <c r="M84" i="3"/>
  <c r="D84" i="3"/>
  <c r="O83" i="3"/>
  <c r="N83" i="3"/>
  <c r="M83" i="3"/>
  <c r="D83" i="3"/>
  <c r="O82" i="3"/>
  <c r="N82" i="3"/>
  <c r="M82" i="3"/>
  <c r="D82" i="3"/>
  <c r="O81" i="3"/>
  <c r="N81" i="3"/>
  <c r="M81" i="3"/>
  <c r="D81" i="3"/>
  <c r="O80" i="3"/>
  <c r="N80" i="3"/>
  <c r="M80" i="3"/>
  <c r="D80" i="3"/>
  <c r="O79" i="3"/>
  <c r="N79" i="3"/>
  <c r="M79" i="3"/>
  <c r="D79" i="3"/>
  <c r="O78" i="3"/>
  <c r="N78" i="3"/>
  <c r="M78" i="3"/>
  <c r="D78" i="3"/>
  <c r="O77" i="3"/>
  <c r="N77" i="3"/>
  <c r="M77" i="3"/>
  <c r="D77" i="3"/>
  <c r="O76" i="3"/>
  <c r="N76" i="3"/>
  <c r="M76" i="3"/>
  <c r="D76" i="3"/>
  <c r="O75" i="3"/>
  <c r="N75" i="3"/>
  <c r="M75" i="3"/>
  <c r="D75" i="3"/>
  <c r="O74" i="3"/>
  <c r="N74" i="3"/>
  <c r="M74" i="3"/>
  <c r="D74" i="3"/>
  <c r="O73" i="3"/>
  <c r="N73" i="3"/>
  <c r="M73" i="3"/>
  <c r="D73" i="3"/>
  <c r="O72" i="3"/>
  <c r="N72" i="3"/>
  <c r="M72" i="3"/>
  <c r="D72" i="3"/>
  <c r="O71" i="3"/>
  <c r="N71" i="3"/>
  <c r="M71" i="3"/>
  <c r="D71" i="3"/>
  <c r="O70" i="3"/>
  <c r="N70" i="3"/>
  <c r="M70" i="3"/>
  <c r="D70" i="3"/>
  <c r="O69" i="3"/>
  <c r="N69" i="3"/>
  <c r="M69" i="3"/>
  <c r="D69" i="3"/>
  <c r="O68" i="3"/>
  <c r="N68" i="3"/>
  <c r="M68" i="3"/>
  <c r="D68" i="3"/>
  <c r="O67" i="3"/>
  <c r="N67" i="3"/>
  <c r="M67" i="3"/>
  <c r="D67" i="3"/>
  <c r="O66" i="3"/>
  <c r="N66" i="3"/>
  <c r="M66" i="3"/>
  <c r="D66" i="3"/>
  <c r="O65" i="3"/>
  <c r="N65" i="3"/>
  <c r="M65" i="3"/>
  <c r="D65" i="3"/>
  <c r="O64" i="3"/>
  <c r="N64" i="3"/>
  <c r="M64" i="3"/>
  <c r="D64" i="3"/>
  <c r="O63" i="3"/>
  <c r="N63" i="3"/>
  <c r="M63" i="3"/>
  <c r="D63" i="3"/>
  <c r="O62" i="3"/>
  <c r="N62" i="3"/>
  <c r="M62" i="3"/>
  <c r="D62" i="3"/>
  <c r="O61" i="3"/>
  <c r="N61" i="3"/>
  <c r="M61" i="3"/>
  <c r="D61" i="3"/>
  <c r="O60" i="3"/>
  <c r="N60" i="3"/>
  <c r="M60" i="3"/>
  <c r="D60" i="3"/>
  <c r="O59" i="3"/>
  <c r="N59" i="3"/>
  <c r="M59" i="3"/>
  <c r="D59" i="3"/>
  <c r="O58" i="3"/>
  <c r="N58" i="3"/>
  <c r="M58" i="3"/>
  <c r="D58" i="3"/>
  <c r="O57" i="3"/>
  <c r="N57" i="3"/>
  <c r="M57" i="3"/>
  <c r="D57" i="3"/>
  <c r="O56" i="3"/>
  <c r="N56" i="3"/>
  <c r="M56" i="3"/>
  <c r="D56" i="3"/>
  <c r="O55" i="3"/>
  <c r="N55" i="3"/>
  <c r="M55" i="3"/>
  <c r="D55" i="3"/>
  <c r="O54" i="3"/>
  <c r="N54" i="3"/>
  <c r="M54" i="3"/>
  <c r="D54" i="3"/>
  <c r="O53" i="3"/>
  <c r="N53" i="3"/>
  <c r="M53" i="3"/>
  <c r="D53" i="3"/>
  <c r="O52" i="3"/>
  <c r="N52" i="3"/>
  <c r="M52" i="3"/>
  <c r="D52" i="3"/>
  <c r="O51" i="3"/>
  <c r="N51" i="3"/>
  <c r="M51" i="3"/>
  <c r="D51" i="3"/>
  <c r="O50" i="3"/>
  <c r="N50" i="3"/>
  <c r="M50" i="3"/>
  <c r="D50" i="3"/>
  <c r="O49" i="3"/>
  <c r="N49" i="3"/>
  <c r="M49" i="3"/>
  <c r="D49" i="3"/>
  <c r="O48" i="3"/>
  <c r="N48" i="3"/>
  <c r="M48" i="3"/>
  <c r="D48" i="3"/>
  <c r="O47" i="3"/>
  <c r="N47" i="3"/>
  <c r="M47" i="3"/>
  <c r="D47" i="3"/>
  <c r="O46" i="3"/>
  <c r="N46" i="3"/>
  <c r="M46" i="3"/>
  <c r="D46" i="3"/>
  <c r="O45" i="3"/>
  <c r="N45" i="3"/>
  <c r="M45" i="3"/>
  <c r="D45" i="3"/>
  <c r="O44" i="3"/>
  <c r="N44" i="3"/>
  <c r="M44" i="3"/>
  <c r="D44" i="3"/>
  <c r="O43" i="3"/>
  <c r="N43" i="3"/>
  <c r="M43" i="3"/>
  <c r="D43" i="3"/>
  <c r="O42" i="3"/>
  <c r="N42" i="3"/>
  <c r="M42" i="3"/>
  <c r="D42" i="3"/>
  <c r="O41" i="3"/>
  <c r="N41" i="3"/>
  <c r="M41" i="3"/>
  <c r="D41" i="3"/>
  <c r="O40" i="3"/>
  <c r="N40" i="3"/>
  <c r="M40" i="3"/>
  <c r="D40" i="3"/>
  <c r="O39" i="3"/>
  <c r="N39" i="3"/>
  <c r="M39" i="3"/>
  <c r="D39" i="3"/>
  <c r="O38" i="3"/>
  <c r="N38" i="3"/>
  <c r="M38" i="3"/>
  <c r="D38" i="3"/>
  <c r="O37" i="3"/>
  <c r="N37" i="3"/>
  <c r="M37" i="3"/>
  <c r="D37" i="3"/>
  <c r="O36" i="3"/>
  <c r="N36" i="3"/>
  <c r="M36" i="3"/>
  <c r="D36" i="3"/>
  <c r="O35" i="3"/>
  <c r="N35" i="3"/>
  <c r="M35" i="3"/>
  <c r="D35" i="3"/>
  <c r="O34" i="3"/>
  <c r="N34" i="3"/>
  <c r="M34" i="3"/>
  <c r="D34" i="3"/>
  <c r="O33" i="3"/>
  <c r="N33" i="3"/>
  <c r="M33" i="3"/>
  <c r="D33" i="3"/>
  <c r="O32" i="3"/>
  <c r="N32" i="3"/>
  <c r="M32" i="3"/>
  <c r="D32" i="3"/>
  <c r="O31" i="3"/>
  <c r="N31" i="3"/>
  <c r="M31" i="3"/>
  <c r="D31" i="3"/>
  <c r="O30" i="3"/>
  <c r="N30" i="3"/>
  <c r="M30" i="3"/>
  <c r="D30" i="3"/>
  <c r="O29" i="3"/>
  <c r="N29" i="3"/>
  <c r="M29" i="3"/>
  <c r="D29" i="3"/>
  <c r="O28" i="3"/>
  <c r="N28" i="3"/>
  <c r="M28" i="3"/>
  <c r="D28" i="3"/>
  <c r="O27" i="3"/>
  <c r="N27" i="3"/>
  <c r="M27" i="3"/>
  <c r="D27" i="3"/>
  <c r="O26" i="3"/>
  <c r="N26" i="3"/>
  <c r="M26" i="3"/>
  <c r="D26" i="3"/>
  <c r="O25" i="3"/>
  <c r="N25" i="3"/>
  <c r="M25" i="3"/>
  <c r="D25" i="3"/>
  <c r="O24" i="3"/>
  <c r="N24" i="3"/>
  <c r="M24" i="3"/>
  <c r="D24" i="3"/>
  <c r="O23" i="3"/>
  <c r="N23" i="3"/>
  <c r="M23" i="3"/>
  <c r="D23" i="3"/>
  <c r="O22" i="3"/>
  <c r="N22" i="3"/>
  <c r="M22" i="3"/>
  <c r="D22" i="3"/>
  <c r="O21" i="3"/>
  <c r="N21" i="3"/>
  <c r="M21" i="3"/>
  <c r="D21" i="3"/>
  <c r="O20" i="3"/>
  <c r="N20" i="3"/>
  <c r="M20" i="3"/>
  <c r="D20" i="3"/>
  <c r="O19" i="3"/>
  <c r="N19" i="3"/>
  <c r="M19" i="3"/>
  <c r="D19" i="3"/>
  <c r="O18" i="3"/>
  <c r="N18" i="3"/>
  <c r="M18" i="3"/>
  <c r="D18" i="3"/>
  <c r="O17" i="3"/>
  <c r="N17" i="3"/>
  <c r="M17" i="3"/>
  <c r="D17" i="3"/>
  <c r="O16" i="3"/>
  <c r="N16" i="3"/>
  <c r="M16" i="3"/>
  <c r="D16" i="3"/>
  <c r="O15" i="3"/>
  <c r="N15" i="3"/>
  <c r="M15" i="3"/>
  <c r="D15" i="3"/>
  <c r="O14" i="3"/>
  <c r="N14" i="3"/>
  <c r="M14" i="3"/>
  <c r="D14" i="3"/>
  <c r="O13" i="3"/>
  <c r="N13" i="3"/>
  <c r="M13" i="3"/>
  <c r="D13" i="3"/>
  <c r="O12" i="3"/>
  <c r="N12" i="3"/>
  <c r="M12" i="3"/>
  <c r="D12" i="3"/>
  <c r="O11" i="3"/>
  <c r="N11" i="3"/>
  <c r="M11" i="3"/>
  <c r="D11" i="3"/>
  <c r="M10" i="3"/>
  <c r="N10" i="3" s="1"/>
  <c r="O10" i="3" s="1"/>
  <c r="D10" i="3"/>
  <c r="M9" i="3"/>
  <c r="N9" i="3" s="1"/>
  <c r="O9" i="3" s="1"/>
  <c r="D9" i="3"/>
  <c r="M8" i="3"/>
  <c r="N8" i="3" s="1"/>
  <c r="O8" i="3" s="1"/>
  <c r="D8" i="3"/>
  <c r="M7" i="3"/>
  <c r="N7" i="3" s="1"/>
  <c r="O7" i="3" s="1"/>
  <c r="D7" i="3"/>
  <c r="M6" i="3"/>
  <c r="N6" i="3" s="1"/>
  <c r="O6" i="3" s="1"/>
  <c r="D6" i="3"/>
  <c r="M5" i="3"/>
  <c r="N5" i="3" s="1"/>
  <c r="O5" i="3" s="1"/>
  <c r="D5" i="3"/>
  <c r="C10" i="8" s="1"/>
  <c r="B10" i="8" s="1"/>
  <c r="O4" i="3"/>
  <c r="N4" i="3"/>
  <c r="L4" i="3"/>
  <c r="D36" i="2"/>
  <c r="N30" i="2"/>
  <c r="O30" i="2" s="1"/>
  <c r="N29" i="2"/>
  <c r="O29" i="2" s="1"/>
  <c r="N28" i="2"/>
  <c r="O28" i="2" s="1"/>
  <c r="N27" i="2"/>
  <c r="O27" i="2" s="1"/>
  <c r="N26" i="2"/>
  <c r="O26" i="2" s="1"/>
  <c r="N25" i="2"/>
  <c r="O25" i="2" s="1"/>
  <c r="N24" i="2"/>
  <c r="O24" i="2" s="1"/>
  <c r="N23" i="2"/>
  <c r="O23" i="2" s="1"/>
  <c r="N22" i="2"/>
  <c r="N21" i="2"/>
  <c r="O21" i="2" s="1"/>
  <c r="N20" i="2"/>
  <c r="O20" i="2" s="1"/>
  <c r="N19" i="2"/>
  <c r="O19" i="2" s="1"/>
  <c r="N18" i="2"/>
  <c r="O18" i="2" s="1"/>
  <c r="N17" i="2"/>
  <c r="O17" i="2" s="1"/>
  <c r="J3" i="2"/>
  <c r="B3" i="2"/>
  <c r="O22" i="2" s="1"/>
  <c r="M6" i="4" l="1"/>
  <c r="M7" i="5"/>
  <c r="M6" i="5"/>
  <c r="M5" i="5"/>
  <c r="M7" i="4"/>
  <c r="A12" i="2"/>
  <c r="D12" i="2"/>
  <c r="M5" i="4"/>
  <c r="F16" i="6"/>
  <c r="A28" i="2"/>
  <c r="C16" i="6"/>
  <c r="B16" i="6"/>
  <c r="E16" i="6"/>
  <c r="G16" i="6" s="1"/>
  <c r="B15" i="6"/>
  <c r="A7" i="2" s="1"/>
  <c r="E15" i="6"/>
  <c r="G15" i="6" s="1"/>
  <c r="F15" i="6"/>
  <c r="A27" i="2"/>
  <c r="C15" i="6"/>
  <c r="C27" i="2" s="1"/>
  <c r="F14" i="6"/>
  <c r="B14" i="6"/>
  <c r="A26" i="2"/>
  <c r="E14" i="6"/>
  <c r="G14" i="6" s="1"/>
  <c r="C14" i="6"/>
  <c r="C26" i="2" s="1"/>
  <c r="E13" i="6"/>
  <c r="C13" i="6"/>
  <c r="C25" i="2" s="1"/>
  <c r="F13" i="6"/>
  <c r="A25" i="2"/>
  <c r="B13" i="6"/>
  <c r="F12" i="6"/>
  <c r="A24" i="2"/>
  <c r="E12" i="6"/>
  <c r="G12" i="6" s="1"/>
  <c r="B12" i="6"/>
  <c r="C12" i="6"/>
  <c r="C24" i="2" s="1"/>
  <c r="E11" i="6"/>
  <c r="B11" i="6"/>
  <c r="F11" i="6"/>
  <c r="A23" i="2"/>
  <c r="C11" i="6"/>
  <c r="C23" i="2" s="1"/>
  <c r="F10" i="6"/>
  <c r="E10" i="6"/>
  <c r="G10" i="6" s="1"/>
  <c r="A22" i="2"/>
  <c r="B10" i="6"/>
  <c r="C10" i="6"/>
  <c r="C22" i="2" s="1"/>
  <c r="E9" i="6"/>
  <c r="B9" i="6"/>
  <c r="A21" i="2"/>
  <c r="F9" i="6"/>
  <c r="C9" i="6"/>
  <c r="C21" i="2" s="1"/>
  <c r="F8" i="6"/>
  <c r="B8" i="6"/>
  <c r="A20" i="2"/>
  <c r="E8" i="6"/>
  <c r="C8" i="6"/>
  <c r="C20" i="2" s="1"/>
  <c r="C7" i="6"/>
  <c r="C19" i="2" s="1"/>
  <c r="F7" i="6"/>
  <c r="A19" i="2"/>
  <c r="E7" i="6"/>
  <c r="G7" i="6" s="1"/>
  <c r="B7" i="6"/>
  <c r="A18" i="2"/>
  <c r="C6" i="6"/>
  <c r="C18" i="2" s="1"/>
  <c r="E6" i="6"/>
  <c r="F6" i="6"/>
  <c r="B6" i="6"/>
  <c r="C5" i="6"/>
  <c r="F5" i="6"/>
  <c r="A17" i="2"/>
  <c r="B5" i="6"/>
  <c r="E5" i="6"/>
  <c r="D34" i="2" l="1"/>
  <c r="D35" i="2"/>
  <c r="D16" i="6"/>
  <c r="D28" i="2" s="1"/>
  <c r="B28" i="2"/>
  <c r="B27" i="2"/>
  <c r="D15" i="6"/>
  <c r="D27" i="2" s="1"/>
  <c r="D14" i="6"/>
  <c r="D26" i="2" s="1"/>
  <c r="B26" i="2"/>
  <c r="D13" i="6"/>
  <c r="D25" i="2" s="1"/>
  <c r="B25" i="2"/>
  <c r="B24" i="2"/>
  <c r="D12" i="6"/>
  <c r="D24" i="2" s="1"/>
  <c r="B23" i="2"/>
  <c r="D11" i="6"/>
  <c r="D23" i="2" s="1"/>
  <c r="B22" i="2"/>
  <c r="D10" i="6"/>
  <c r="D22" i="2" s="1"/>
  <c r="D9" i="6"/>
  <c r="D21" i="2" s="1"/>
  <c r="B21" i="2"/>
  <c r="D8" i="6"/>
  <c r="D20" i="2" s="1"/>
  <c r="B20" i="2"/>
  <c r="D7" i="6"/>
  <c r="D19" i="2" s="1"/>
  <c r="B19" i="2"/>
  <c r="D6" i="6"/>
  <c r="D18" i="2" s="1"/>
  <c r="B18" i="2"/>
  <c r="C17" i="2"/>
  <c r="C17" i="6"/>
  <c r="B17" i="6"/>
  <c r="B17" i="2"/>
  <c r="D5" i="6"/>
  <c r="G5" i="6"/>
  <c r="E17" i="6"/>
  <c r="G13" i="6"/>
  <c r="G11" i="6"/>
  <c r="G9" i="6"/>
  <c r="F17" i="6"/>
  <c r="G8" i="6"/>
  <c r="G6" i="6"/>
  <c r="C28" i="2"/>
  <c r="D7" i="2"/>
  <c r="G7" i="2" l="1"/>
  <c r="H5" i="6"/>
  <c r="H6" i="6" s="1"/>
  <c r="H7" i="6" s="1"/>
  <c r="H8" i="6" s="1"/>
  <c r="H9" i="6" s="1"/>
  <c r="H10" i="6" s="1"/>
  <c r="H11" i="6" s="1"/>
  <c r="H12" i="6" s="1"/>
  <c r="H13" i="6" s="1"/>
  <c r="H14" i="6" s="1"/>
  <c r="H15" i="6" s="1"/>
  <c r="H16" i="6" s="1"/>
  <c r="D17" i="6"/>
  <c r="J12" i="2"/>
  <c r="D17" i="2"/>
  <c r="G12" i="2"/>
  <c r="G17" i="6"/>
  <c r="J7" i="2" l="1"/>
  <c r="H17" i="6"/>
</calcChain>
</file>

<file path=xl/sharedStrings.xml><?xml version="1.0" encoding="utf-8"?>
<sst xmlns="http://schemas.openxmlformats.org/spreadsheetml/2006/main" count="327" uniqueCount="227">
  <si>
    <t>Instructions</t>
  </si>
  <si>
    <t>Start here. This page explains the workflow, the color system and the purpose of every sheet.</t>
  </si>
  <si>
    <t>Quick start</t>
  </si>
  <si>
    <t>Settings</t>
  </si>
  <si>
    <t>Enter business name, currency, year, tax rate and opening balance in yellow cells.</t>
  </si>
  <si>
    <t>Transactions</t>
  </si>
  <si>
    <t>Enter Day, Month and Year separately, then complete the remaining yellow cells.</t>
  </si>
  <si>
    <t>Invoices &amp; Bills</t>
  </si>
  <si>
    <t>Track amounts owed to you and amounts you owe. Update Amount Paid regularly.</t>
  </si>
  <si>
    <t>Checks</t>
  </si>
  <si>
    <t>Resolve FAIL items and review warnings before using reports.</t>
  </si>
  <si>
    <t>Dashboard</t>
  </si>
  <si>
    <t>Review profit, cash, tax and overdue items. Charts update automatically.</t>
  </si>
  <si>
    <t>What every sheet records and produces</t>
  </si>
  <si>
    <t>Sheet</t>
  </si>
  <si>
    <t>What you enter or maintain</t>
  </si>
  <si>
    <t>What it calculates or displays</t>
  </si>
  <si>
    <t>No bookkeeping records. Read the setup steps, sheet guide, color key and monthly routine.</t>
  </si>
  <si>
    <t>Explains how the workbook should be completed and reviewed.</t>
  </si>
  <si>
    <t>No direct entry except the reporting year, which comes from Settings.</t>
  </si>
  <si>
    <t>Shows income, expenses, net profit, cash, receivables, payables, tax, margin, trends and attention items.</t>
  </si>
  <si>
    <t>One row per receipt or payment: day, month, year, reference, description, customer/vendor, category, type, account, payment method, amount and reconciliation status.</t>
  </si>
  <si>
    <t>Builds the full date and calculates the default tax rate, tax amount and transaction total.</t>
  </si>
  <si>
    <t>Invoices</t>
  </si>
  <si>
    <t>One row per customer invoice: issue day/month/year, invoice number, customer, due day/month/year, invoice total and amount paid.</t>
  </si>
  <si>
    <t>Builds issue and due dates, then calculates the outstanding balance and Paid, Open, Part Paid or Overdue status.</t>
  </si>
  <si>
    <t>Bills</t>
  </si>
  <si>
    <t>One row per supplier bill: bill day/month/year, bill number, vendor, due day/month/year, bill total and amount paid.</t>
  </si>
  <si>
    <t>Builds bill and due dates, then calculates the outstanding balance and Paid, Open, Part Paid or Overdue status.</t>
  </si>
  <si>
    <t>Monthly Summary</t>
  </si>
  <si>
    <t>No direct entry. It reads the selected financial year, opening balance and transaction ledger.</t>
  </si>
  <si>
    <t>Summarizes monthly income, expenses, profit, tax collected, tax paid, net tax and running cash.</t>
  </si>
  <si>
    <t>Categories &amp; Settings</t>
  </si>
  <si>
    <t>Business name, owner, currency, financial year, default tax rate, opening balance, categories, accounts and payment methods.</t>
  </si>
  <si>
    <t>Supplies dropdowns and live settings used by dates, tax formulas, currency labels, dashboard headings and cash calculations.</t>
  </si>
  <si>
    <t>No direct bookkeeping entry. Review the results and correct items on the sheet named in “Where to fix.”</t>
  </si>
  <si>
    <t>Flags missing dates, categories and types; overpaid invoices or bills; unreconciled transactions; and overall PASS/FAIL status.</t>
  </si>
  <si>
    <t>Color guide</t>
  </si>
  <si>
    <t>Monthly routine</t>
  </si>
  <si>
    <t>Warm ivory</t>
  </si>
  <si>
    <t>Enter or select data</t>
  </si>
  <si>
    <t>1. Enter all transactions
2. Match receipts and reconcile
3. Update invoice and bill payments
4. Review Checks
5. Review Dashboard
6. Save a dated backup</t>
  </si>
  <si>
    <t>Soft teal</t>
  </si>
  <si>
    <t>Calculated automatically</t>
  </si>
  <si>
    <t>Sage</t>
  </si>
  <si>
    <t>Summary output</t>
  </si>
  <si>
    <t>Muted coral</t>
  </si>
  <si>
    <t>Needs attention</t>
  </si>
  <si>
    <t>Note: This workbook is a record-keeping aid, not tax or accounting advice. Replace the SAMPLE rows before real use and consult a qualified professional about local requirements.</t>
  </si>
  <si>
    <t>Small-Business Bookkeeping Dashboard</t>
  </si>
  <si>
    <t>Bright, simple and fully connected to your entries and Settings.</t>
  </si>
  <si>
    <t>Reporting year</t>
  </si>
  <si>
    <t>TOTAL INCOME</t>
  </si>
  <si>
    <t>TOTAL EXPENSES</t>
  </si>
  <si>
    <t>NET PROFIT</t>
  </si>
  <si>
    <t>ENDING CASH</t>
  </si>
  <si>
    <t>RECEIVABLES</t>
  </si>
  <si>
    <t>PAYABLES</t>
  </si>
  <si>
    <t>NET TAX</t>
  </si>
  <si>
    <t>PROFIT MARGIN</t>
  </si>
  <si>
    <t>Month</t>
  </si>
  <si>
    <t>Income</t>
  </si>
  <si>
    <t>Expenses</t>
  </si>
  <si>
    <t>Net Profit</t>
  </si>
  <si>
    <t>Expense category</t>
  </si>
  <si>
    <t>Amount</t>
  </si>
  <si>
    <t>Attention needed</t>
  </si>
  <si>
    <t>Overdue invoices</t>
  </si>
  <si>
    <t>Overdue bills</t>
  </si>
  <si>
    <t>Unreconciled transactions</t>
  </si>
  <si>
    <t>Transaction Ledger</t>
  </si>
  <si>
    <t>Enter Day, Month and Year separately. The full Date, tax and total are calculated automatically.</t>
  </si>
  <si>
    <t>Day</t>
  </si>
  <si>
    <t>Year</t>
  </si>
  <si>
    <t>Date</t>
  </si>
  <si>
    <t>Ref #</t>
  </si>
  <si>
    <t>Description</t>
  </si>
  <si>
    <t>Customer / Vendor</t>
  </si>
  <si>
    <t>Category</t>
  </si>
  <si>
    <t>Type</t>
  </si>
  <si>
    <t>Account</t>
  </si>
  <si>
    <t>Payment Method</t>
  </si>
  <si>
    <t>Tax Rate</t>
  </si>
  <si>
    <t>Reconciled?</t>
  </si>
  <si>
    <t>January</t>
  </si>
  <si>
    <t>SAMPLE-001</t>
  </si>
  <si>
    <t>Brand strategy project</t>
  </si>
  <si>
    <t>Acme Creative</t>
  </si>
  <si>
    <t>Service revenue</t>
  </si>
  <si>
    <t>Business bank</t>
  </si>
  <si>
    <t>Bank transfer</t>
  </si>
  <si>
    <t>Yes</t>
  </si>
  <si>
    <t>SAMPLE-002</t>
  </si>
  <si>
    <t>Design software subscription</t>
  </si>
  <si>
    <t>Cloud Apps Co.</t>
  </si>
  <si>
    <t>Software</t>
  </si>
  <si>
    <t>Expense</t>
  </si>
  <si>
    <t>Credit card</t>
  </si>
  <si>
    <t>February</t>
  </si>
  <si>
    <t>SAMPLE-003</t>
  </si>
  <si>
    <t>Website package</t>
  </si>
  <si>
    <t>Green Leaf Ltd</t>
  </si>
  <si>
    <t>Sales revenue</t>
  </si>
  <si>
    <t>SAMPLE-004</t>
  </si>
  <si>
    <t>Freelance copywriter</t>
  </si>
  <si>
    <t>Jordan Services</t>
  </si>
  <si>
    <t>Contractors</t>
  </si>
  <si>
    <t>No</t>
  </si>
  <si>
    <t>March</t>
  </si>
  <si>
    <t>SAMPLE-005</t>
  </si>
  <si>
    <t>Monthly office rent</t>
  </si>
  <si>
    <t>City Workspaces</t>
  </si>
  <si>
    <t>Rent</t>
  </si>
  <si>
    <t>SAMPLE-006</t>
  </si>
  <si>
    <t>Social media campaign</t>
  </si>
  <si>
    <t>Nova Retail</t>
  </si>
  <si>
    <t>Mobile money</t>
  </si>
  <si>
    <t>Sales Invoices</t>
  </si>
  <si>
    <t>Track customer invoices, payments and overdue receivables.</t>
  </si>
  <si>
    <t>Issue Date</t>
  </si>
  <si>
    <t>Invoice #</t>
  </si>
  <si>
    <t>Customer</t>
  </si>
  <si>
    <t>Due Day</t>
  </si>
  <si>
    <t>Due Month</t>
  </si>
  <si>
    <t>Due Year</t>
  </si>
  <si>
    <t>Due Date</t>
  </si>
  <si>
    <t>Balance / Status</t>
  </si>
  <si>
    <t>INV-SAMPLE-01</t>
  </si>
  <si>
    <t>INV-SAMPLE-02</t>
  </si>
  <si>
    <t>INV-SAMPLE-03</t>
  </si>
  <si>
    <t>Bills &amp; Payables</t>
  </si>
  <si>
    <t>Track supplier bills, payments and overdue obligations.</t>
  </si>
  <si>
    <t>Bill Date</t>
  </si>
  <si>
    <t>Bill #</t>
  </si>
  <si>
    <t>Vendor</t>
  </si>
  <si>
    <t>BILL-SAMPLE-01</t>
  </si>
  <si>
    <t>BILL-SAMPLE-02</t>
  </si>
  <si>
    <t>BILL-SAMPLE-03</t>
  </si>
  <si>
    <t>Financial year, currency labels and opening balance all come directly from Settings.</t>
  </si>
  <si>
    <t>YEAR TOTAL</t>
  </si>
  <si>
    <t>Every yellow cell is editable. These settings feed formulas, headers, dropdowns and dashboard displays.</t>
  </si>
  <si>
    <t>Live business settings</t>
  </si>
  <si>
    <t>Transaction categories</t>
  </si>
  <si>
    <t>Accounts and payment methods</t>
  </si>
  <si>
    <t>Month #</t>
  </si>
  <si>
    <t>Currency code</t>
  </si>
  <si>
    <t>Symbol</t>
  </si>
  <si>
    <t>Business name</t>
  </si>
  <si>
    <t>Bright Path Studio</t>
  </si>
  <si>
    <t>Payment accounts</t>
  </si>
  <si>
    <t>Payment methods</t>
  </si>
  <si>
    <t>USD</t>
  </si>
  <si>
    <t>$</t>
  </si>
  <si>
    <t>Owner</t>
  </si>
  <si>
    <t>Business Owner</t>
  </si>
  <si>
    <t>EUR</t>
  </si>
  <si>
    <t>€</t>
  </si>
  <si>
    <t>Cash</t>
  </si>
  <si>
    <t>GBP</t>
  </si>
  <si>
    <t>£</t>
  </si>
  <si>
    <t>Currency symbol</t>
  </si>
  <si>
    <t>Other income</t>
  </si>
  <si>
    <t>April</t>
  </si>
  <si>
    <t>KES</t>
  </si>
  <si>
    <t>KSh</t>
  </si>
  <si>
    <t>Financial year</t>
  </si>
  <si>
    <t>Advertising</t>
  </si>
  <si>
    <t>May</t>
  </si>
  <si>
    <t>NGN</t>
  </si>
  <si>
    <t>₦</t>
  </si>
  <si>
    <t>Default tax rate</t>
  </si>
  <si>
    <t>Bank fees</t>
  </si>
  <si>
    <t>Savings</t>
  </si>
  <si>
    <t>Cheque</t>
  </si>
  <si>
    <t>June</t>
  </si>
  <si>
    <t>ZAR</t>
  </si>
  <si>
    <t>R</t>
  </si>
  <si>
    <t>Opening bank balance</t>
  </si>
  <si>
    <t>Other</t>
  </si>
  <si>
    <t>July</t>
  </si>
  <si>
    <t>INR</t>
  </si>
  <si>
    <t>₹</t>
  </si>
  <si>
    <t>Equipment</t>
  </si>
  <si>
    <t>August</t>
  </si>
  <si>
    <t>Insurance</t>
  </si>
  <si>
    <t>September</t>
  </si>
  <si>
    <t>Office supplies</t>
  </si>
  <si>
    <t>October</t>
  </si>
  <si>
    <t>Professional fees</t>
  </si>
  <si>
    <t>November</t>
  </si>
  <si>
    <t>December</t>
  </si>
  <si>
    <t>Taxes &amp; licenses</t>
  </si>
  <si>
    <t>Telephone &amp; internet</t>
  </si>
  <si>
    <t>Travel</t>
  </si>
  <si>
    <t>Utilities</t>
  </si>
  <si>
    <t>Other expense</t>
  </si>
  <si>
    <t>SETTINGS ARE LIVE: business name appears on the Dashboard; currency code updates all money headers; currency symbol updates KPI cards; financial year drives Monthly Summary; opening balance drives Running Cash; default tax rate populates new transaction tax calculations.</t>
  </si>
  <si>
    <t>Workbook Checks</t>
  </si>
  <si>
    <t>Required checks should show PASS before reports are relied upon.</t>
  </si>
  <si>
    <t>Check</t>
  </si>
  <si>
    <t>Result</t>
  </si>
  <si>
    <t>Count</t>
  </si>
  <si>
    <t>Where to fix</t>
  </si>
  <si>
    <t>Meaning</t>
  </si>
  <si>
    <t>Priority</t>
  </si>
  <si>
    <t>Missing transaction date</t>
  </si>
  <si>
    <t>Transactions — Day/Month/Year</t>
  </si>
  <si>
    <t>Every used row needs a valid calculated Date</t>
  </si>
  <si>
    <t>Required</t>
  </si>
  <si>
    <t>Missing category</t>
  </si>
  <si>
    <t>Transactions — Category</t>
  </si>
  <si>
    <t>Every dated transaction needs a category</t>
  </si>
  <si>
    <t>Missing type</t>
  </si>
  <si>
    <t>Transactions — Type</t>
  </si>
  <si>
    <t>Every dated transaction needs Income or Expense</t>
  </si>
  <si>
    <t>Invoices overpaid</t>
  </si>
  <si>
    <t>Invoices — Amount Paid</t>
  </si>
  <si>
    <t>Payment must not exceed Total</t>
  </si>
  <si>
    <t>Bills overpaid</t>
  </si>
  <si>
    <t>Bills — Amount Paid</t>
  </si>
  <si>
    <t>Unreconciled entries</t>
  </si>
  <si>
    <t>Transactions — Reconciled?</t>
  </si>
  <si>
    <t>Review against bank and cash records</t>
  </si>
  <si>
    <t>Review</t>
  </si>
  <si>
    <t>MODEL STATUS</t>
  </si>
  <si>
    <t>Required failures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</si>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</sst>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.00;[Red]\(#,##0.00\);\-"/>
    <numFmt numFmtId="166" formatCode="mmm\ d\,\ yyyy"/>
    <numFmt numFmtId="167" formatCode="mmm"/>
  </numFmts>
  <fonts count="18">
    <font>
      <sz val="11"/>
      <name val="Carlito"/>
    </font>
    <font>
      <b/>
      <sz val="23"/>
      <color rgb="FFFFFFFF"/>
      <name val="Aptos"/>
    </font>
    <font>
      <i/>
      <sz val="10"/>
      <color rgb="FFFFFFFF"/>
      <name val="Aptos"/>
    </font>
    <font>
      <b/>
      <sz val="11"/>
      <color rgb="FF183940"/>
      <name val="Aptos"/>
    </font>
    <font>
      <b/>
      <sz val="11"/>
      <color rgb="FF24353A"/>
      <name val="Aptos"/>
    </font>
    <font>
      <sz val="11"/>
      <color rgb="FF24353A"/>
      <name val="Aptos"/>
    </font>
    <font>
      <b/>
      <sz val="11"/>
      <color rgb="FFFFFFFF"/>
      <name val="Aptos"/>
    </font>
    <font>
      <b/>
      <sz val="11"/>
      <color rgb="FF607D8F"/>
      <name val="Aptos"/>
    </font>
    <font>
      <b/>
      <sz val="11"/>
      <color rgb="FF285A64"/>
      <name val="Aptos"/>
    </font>
    <font>
      <b/>
      <sz val="9"/>
      <color rgb="FF6B777B"/>
      <name val="Aptos"/>
    </font>
    <font>
      <b/>
      <sz val="18"/>
      <color rgb="FF183940"/>
      <name val="Aptos"/>
    </font>
    <font>
      <b/>
      <sz val="11"/>
      <color rgb="FFB96B5E"/>
      <name val="Aptos"/>
    </font>
    <font>
      <sz val="11"/>
      <name val="Aptos"/>
    </font>
    <font>
      <i/>
      <sz val="23"/>
      <color theme="0"/>
      <name val="Calibri Light"/>
      <family val="2"/>
      <scheme val="major"/>
    </font>
    <font>
      <i/>
      <sz val="10"/>
      <name val="Aptos"/>
      <family val="2"/>
    </font>
    <font>
      <b/>
      <sz val="14"/>
      <name val="Aptos"/>
      <family val="2"/>
    </font>
    <font>
      <sz val="11"/>
      <name val="Aptos"/>
      <family val="2"/>
    </font>
    <font>
      <b/>
      <sz val="11"/>
      <color theme="0"/>
      <name val="Aptos"/>
      <family val="2"/>
    </font>
  </fonts>
  <fills count="16">
    <fill>
      <patternFill patternType="none"/>
    </fill>
    <fill>
      <patternFill patternType="gray125"/>
    </fill>
    <fill>
      <patternFill patternType="solid">
        <fgColor rgb="FF285A64"/>
      </patternFill>
    </fill>
    <fill>
      <patternFill patternType="solid">
        <fgColor rgb="FF183940"/>
      </patternFill>
    </fill>
    <fill>
      <patternFill patternType="solid">
        <fgColor rgb="FFA9D3CC"/>
      </patternFill>
    </fill>
    <fill>
      <patternFill patternType="solid">
        <fgColor rgb="FFF6F1E4"/>
      </patternFill>
    </fill>
    <fill>
      <patternFill patternType="solid">
        <fgColor rgb="FFEAF4F1"/>
      </patternFill>
    </fill>
    <fill>
      <patternFill patternType="solid">
        <fgColor rgb="FFEAF0F2"/>
      </patternFill>
    </fill>
    <fill>
      <patternFill patternType="solid">
        <fgColor rgb="FFDED2AE"/>
      </patternFill>
    </fill>
    <fill>
      <patternFill patternType="solid">
        <fgColor rgb="FFF4E9E6"/>
      </patternFill>
    </fill>
    <fill>
      <patternFill patternType="solid">
        <fgColor rgb="FFE7F0EB"/>
      </patternFill>
    </fill>
    <fill>
      <patternFill patternType="solid">
        <fgColor rgb="FFFFFFFF"/>
      </patternFill>
    </fill>
    <fill>
      <patternFill patternType="solid">
        <fgColor rgb="FFF7F9F8"/>
      </patternFill>
    </fill>
    <fill>
      <patternFill patternType="solid">
        <fgColor theme="4"/>
        <bgColor indexed="64"/>
      </patternFill>
    </fill>
    <fill>
      <patternFill patternType="solid">
        <fgColor rgb="FFCDDEE2"/>
        <bgColor indexed="64"/>
      </patternFill>
    </fill>
    <fill>
      <patternFill patternType="solid">
        <fgColor rgb="FF15608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D7E0DE"/>
      </bottom>
      <diagonal/>
    </border>
    <border>
      <left style="thin">
        <color rgb="FF183940"/>
      </left>
      <right/>
      <top style="thin">
        <color rgb="FF183940"/>
      </top>
      <bottom style="thin">
        <color rgb="FF183940"/>
      </bottom>
      <diagonal/>
    </border>
    <border>
      <left/>
      <right style="thin">
        <color rgb="FF183940"/>
      </right>
      <top style="thin">
        <color rgb="FF183940"/>
      </top>
      <bottom style="thin">
        <color rgb="FF183940"/>
      </bottom>
      <diagonal/>
    </border>
    <border>
      <left style="thin">
        <color rgb="FF607D8F"/>
      </left>
      <right/>
      <top style="thin">
        <color rgb="FF607D8F"/>
      </top>
      <bottom/>
      <diagonal/>
    </border>
    <border>
      <left/>
      <right/>
      <top style="thin">
        <color rgb="FF607D8F"/>
      </top>
      <bottom/>
      <diagonal/>
    </border>
    <border>
      <left/>
      <right style="thin">
        <color rgb="FF607D8F"/>
      </right>
      <top style="thin">
        <color rgb="FF607D8F"/>
      </top>
      <bottom/>
      <diagonal/>
    </border>
    <border>
      <left style="thin">
        <color rgb="FF607D8F"/>
      </left>
      <right/>
      <top/>
      <bottom/>
      <diagonal/>
    </border>
    <border>
      <left/>
      <right style="thin">
        <color rgb="FF607D8F"/>
      </right>
      <top/>
      <bottom/>
      <diagonal/>
    </border>
    <border>
      <left style="thin">
        <color rgb="FF607D8F"/>
      </left>
      <right/>
      <top/>
      <bottom style="thin">
        <color rgb="FF607D8F"/>
      </bottom>
      <diagonal/>
    </border>
    <border>
      <left/>
      <right/>
      <top/>
      <bottom style="thin">
        <color rgb="FF607D8F"/>
      </bottom>
      <diagonal/>
    </border>
    <border>
      <left/>
      <right style="thin">
        <color rgb="FF607D8F"/>
      </right>
      <top/>
      <bottom style="thin">
        <color rgb="FF607D8F"/>
      </bottom>
      <diagonal/>
    </border>
    <border>
      <left/>
      <right/>
      <top style="thin">
        <color rgb="FF183940"/>
      </top>
      <bottom style="thin">
        <color rgb="FF183940"/>
      </bottom>
      <diagonal/>
    </border>
    <border>
      <left style="thin">
        <color rgb="FFD7E0DE"/>
      </left>
      <right/>
      <top style="thin">
        <color rgb="FFD7E0DE"/>
      </top>
      <bottom/>
      <diagonal/>
    </border>
    <border>
      <left/>
      <right/>
      <top style="thin">
        <color rgb="FFD7E0DE"/>
      </top>
      <bottom/>
      <diagonal/>
    </border>
    <border>
      <left/>
      <right style="thin">
        <color rgb="FFD7E0DE"/>
      </right>
      <top style="thin">
        <color rgb="FFD7E0DE"/>
      </top>
      <bottom/>
      <diagonal/>
    </border>
    <border>
      <left style="thin">
        <color rgb="FFD7E0DE"/>
      </left>
      <right/>
      <top/>
      <bottom/>
      <diagonal/>
    </border>
    <border>
      <left/>
      <right style="thin">
        <color rgb="FFD7E0DE"/>
      </right>
      <top/>
      <bottom/>
      <diagonal/>
    </border>
    <border>
      <left style="thin">
        <color rgb="FFD7E0DE"/>
      </left>
      <right/>
      <top/>
      <bottom style="thin">
        <color rgb="FFD7E0DE"/>
      </bottom>
      <diagonal/>
    </border>
    <border>
      <left/>
      <right style="thin">
        <color rgb="FFD7E0DE"/>
      </right>
      <top/>
      <bottom style="thin">
        <color rgb="FFD7E0DE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4" fillId="0" borderId="0" xfId="0" applyFont="1"/>
    <xf numFmtId="0" fontId="5" fillId="5" borderId="0" xfId="0" applyFont="1" applyFill="1"/>
    <xf numFmtId="0" fontId="5" fillId="5" borderId="1" xfId="0" applyFont="1" applyFill="1" applyBorder="1"/>
    <xf numFmtId="0" fontId="5" fillId="6" borderId="0" xfId="0" applyFont="1" applyFill="1"/>
    <xf numFmtId="0" fontId="5" fillId="6" borderId="1" xfId="0" applyFont="1" applyFill="1" applyBorder="1"/>
    <xf numFmtId="1" fontId="5" fillId="5" borderId="0" xfId="0" applyNumberFormat="1" applyFont="1" applyFill="1"/>
    <xf numFmtId="164" fontId="5" fillId="5" borderId="0" xfId="0" applyNumberFormat="1" applyFont="1" applyFill="1"/>
    <xf numFmtId="165" fontId="5" fillId="5" borderId="1" xfId="0" applyNumberFormat="1" applyFont="1" applyFill="1" applyBorder="1"/>
    <xf numFmtId="0" fontId="6" fillId="3" borderId="2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166" fontId="5" fillId="6" borderId="0" xfId="0" applyNumberFormat="1" applyFont="1" applyFill="1"/>
    <xf numFmtId="166" fontId="5" fillId="6" borderId="1" xfId="0" applyNumberFormat="1" applyFont="1" applyFill="1" applyBorder="1"/>
    <xf numFmtId="165" fontId="5" fillId="5" borderId="0" xfId="0" applyNumberFormat="1" applyFont="1" applyFill="1"/>
    <xf numFmtId="164" fontId="5" fillId="6" borderId="0" xfId="0" applyNumberFormat="1" applyFont="1" applyFill="1"/>
    <xf numFmtId="164" fontId="5" fillId="6" borderId="1" xfId="0" applyNumberFormat="1" applyFont="1" applyFill="1" applyBorder="1"/>
    <xf numFmtId="165" fontId="5" fillId="6" borderId="0" xfId="0" applyNumberFormat="1" applyFont="1" applyFill="1"/>
    <xf numFmtId="165" fontId="5" fillId="6" borderId="1" xfId="0" applyNumberFormat="1" applyFont="1" applyFill="1" applyBorder="1"/>
    <xf numFmtId="0" fontId="6" fillId="2" borderId="0" xfId="0" applyFont="1" applyFill="1"/>
    <xf numFmtId="165" fontId="6" fillId="2" borderId="0" xfId="0" applyNumberFormat="1" applyFont="1" applyFill="1"/>
    <xf numFmtId="0" fontId="3" fillId="8" borderId="0" xfId="0" applyFont="1" applyFill="1"/>
    <xf numFmtId="0" fontId="9" fillId="6" borderId="13" xfId="0" applyFont="1" applyFill="1" applyBorder="1"/>
    <xf numFmtId="0" fontId="10" fillId="6" borderId="16" xfId="0" applyFont="1" applyFill="1" applyBorder="1"/>
    <xf numFmtId="0" fontId="9" fillId="9" borderId="13" xfId="0" applyFont="1" applyFill="1" applyBorder="1"/>
    <xf numFmtId="0" fontId="10" fillId="9" borderId="16" xfId="0" applyFont="1" applyFill="1" applyBorder="1"/>
    <xf numFmtId="0" fontId="9" fillId="10" borderId="13" xfId="0" applyFont="1" applyFill="1" applyBorder="1"/>
    <xf numFmtId="0" fontId="10" fillId="10" borderId="16" xfId="0" applyFont="1" applyFill="1" applyBorder="1"/>
    <xf numFmtId="0" fontId="9" fillId="5" borderId="13" xfId="0" applyFont="1" applyFill="1" applyBorder="1"/>
    <xf numFmtId="0" fontId="10" fillId="5" borderId="16" xfId="0" applyFont="1" applyFill="1" applyBorder="1"/>
    <xf numFmtId="0" fontId="9" fillId="7" borderId="13" xfId="0" applyFont="1" applyFill="1" applyBorder="1"/>
    <xf numFmtId="0" fontId="10" fillId="7" borderId="16" xfId="0" applyFont="1" applyFill="1" applyBorder="1"/>
    <xf numFmtId="0" fontId="9" fillId="11" borderId="13" xfId="0" applyFont="1" applyFill="1" applyBorder="1"/>
    <xf numFmtId="164" fontId="10" fillId="11" borderId="16" xfId="0" applyNumberFormat="1" applyFont="1" applyFill="1" applyBorder="1"/>
    <xf numFmtId="0" fontId="11" fillId="0" borderId="0" xfId="0" applyFont="1" applyAlignment="1">
      <alignment horizontal="center"/>
    </xf>
    <xf numFmtId="0" fontId="3" fillId="0" borderId="0" xfId="0" applyFont="1"/>
    <xf numFmtId="0" fontId="3" fillId="7" borderId="0" xfId="0" applyFont="1" applyFill="1"/>
    <xf numFmtId="0" fontId="12" fillId="0" borderId="0" xfId="0" applyFont="1"/>
    <xf numFmtId="0" fontId="12" fillId="5" borderId="0" xfId="0" applyFont="1" applyFill="1"/>
    <xf numFmtId="0" fontId="12" fillId="6" borderId="0" xfId="0" applyFont="1" applyFill="1"/>
    <xf numFmtId="0" fontId="12" fillId="10" borderId="0" xfId="0" applyFont="1" applyFill="1"/>
    <xf numFmtId="0" fontId="12" fillId="9" borderId="0" xfId="0" applyFont="1" applyFill="1"/>
    <xf numFmtId="0" fontId="12" fillId="6" borderId="14" xfId="0" applyFont="1" applyFill="1" applyBorder="1"/>
    <xf numFmtId="0" fontId="12" fillId="6" borderId="15" xfId="0" applyFont="1" applyFill="1" applyBorder="1"/>
    <xf numFmtId="0" fontId="12" fillId="9" borderId="14" xfId="0" applyFont="1" applyFill="1" applyBorder="1"/>
    <xf numFmtId="0" fontId="12" fillId="9" borderId="15" xfId="0" applyFont="1" applyFill="1" applyBorder="1"/>
    <xf numFmtId="0" fontId="12" fillId="10" borderId="14" xfId="0" applyFont="1" applyFill="1" applyBorder="1"/>
    <xf numFmtId="0" fontId="12" fillId="10" borderId="15" xfId="0" applyFont="1" applyFill="1" applyBorder="1"/>
    <xf numFmtId="0" fontId="12" fillId="5" borderId="14" xfId="0" applyFont="1" applyFill="1" applyBorder="1"/>
    <xf numFmtId="0" fontId="12" fillId="5" borderId="15" xfId="0" applyFont="1" applyFill="1" applyBorder="1"/>
    <xf numFmtId="0" fontId="12" fillId="6" borderId="16" xfId="0" applyFont="1" applyFill="1" applyBorder="1"/>
    <xf numFmtId="0" fontId="12" fillId="6" borderId="17" xfId="0" applyFont="1" applyFill="1" applyBorder="1"/>
    <xf numFmtId="0" fontId="12" fillId="9" borderId="16" xfId="0" applyFont="1" applyFill="1" applyBorder="1"/>
    <xf numFmtId="0" fontId="12" fillId="9" borderId="17" xfId="0" applyFont="1" applyFill="1" applyBorder="1"/>
    <xf numFmtId="0" fontId="12" fillId="10" borderId="16" xfId="0" applyFont="1" applyFill="1" applyBorder="1"/>
    <xf numFmtId="0" fontId="12" fillId="10" borderId="17" xfId="0" applyFont="1" applyFill="1" applyBorder="1"/>
    <xf numFmtId="0" fontId="12" fillId="5" borderId="16" xfId="0" applyFont="1" applyFill="1" applyBorder="1"/>
    <xf numFmtId="0" fontId="12" fillId="5" borderId="17" xfId="0" applyFont="1" applyFill="1" applyBorder="1"/>
    <xf numFmtId="0" fontId="12" fillId="6" borderId="18" xfId="0" applyFont="1" applyFill="1" applyBorder="1"/>
    <xf numFmtId="0" fontId="12" fillId="6" borderId="1" xfId="0" applyFont="1" applyFill="1" applyBorder="1"/>
    <xf numFmtId="0" fontId="12" fillId="6" borderId="19" xfId="0" applyFont="1" applyFill="1" applyBorder="1"/>
    <xf numFmtId="0" fontId="12" fillId="9" borderId="18" xfId="0" applyFont="1" applyFill="1" applyBorder="1"/>
    <xf numFmtId="0" fontId="12" fillId="9" borderId="1" xfId="0" applyFont="1" applyFill="1" applyBorder="1"/>
    <xf numFmtId="0" fontId="12" fillId="9" borderId="19" xfId="0" applyFont="1" applyFill="1" applyBorder="1"/>
    <xf numFmtId="0" fontId="12" fillId="10" borderId="18" xfId="0" applyFont="1" applyFill="1" applyBorder="1"/>
    <xf numFmtId="0" fontId="12" fillId="10" borderId="1" xfId="0" applyFont="1" applyFill="1" applyBorder="1"/>
    <xf numFmtId="0" fontId="12" fillId="10" borderId="19" xfId="0" applyFont="1" applyFill="1" applyBorder="1"/>
    <xf numFmtId="0" fontId="12" fillId="5" borderId="18" xfId="0" applyFont="1" applyFill="1" applyBorder="1"/>
    <xf numFmtId="0" fontId="12" fillId="5" borderId="1" xfId="0" applyFont="1" applyFill="1" applyBorder="1"/>
    <xf numFmtId="0" fontId="12" fillId="5" borderId="19" xfId="0" applyFont="1" applyFill="1" applyBorder="1"/>
    <xf numFmtId="0" fontId="12" fillId="7" borderId="14" xfId="0" applyFont="1" applyFill="1" applyBorder="1"/>
    <xf numFmtId="0" fontId="12" fillId="7" borderId="15" xfId="0" applyFont="1" applyFill="1" applyBorder="1"/>
    <xf numFmtId="0" fontId="12" fillId="11" borderId="14" xfId="0" applyFont="1" applyFill="1" applyBorder="1"/>
    <xf numFmtId="0" fontId="12" fillId="11" borderId="15" xfId="0" applyFont="1" applyFill="1" applyBorder="1"/>
    <xf numFmtId="0" fontId="12" fillId="7" borderId="16" xfId="0" applyFont="1" applyFill="1" applyBorder="1"/>
    <xf numFmtId="0" fontId="12" fillId="7" borderId="0" xfId="0" applyFont="1" applyFill="1"/>
    <xf numFmtId="0" fontId="12" fillId="7" borderId="17" xfId="0" applyFont="1" applyFill="1" applyBorder="1"/>
    <xf numFmtId="0" fontId="12" fillId="11" borderId="16" xfId="0" applyFont="1" applyFill="1" applyBorder="1"/>
    <xf numFmtId="0" fontId="12" fillId="11" borderId="0" xfId="0" applyFont="1" applyFill="1"/>
    <xf numFmtId="0" fontId="12" fillId="11" borderId="17" xfId="0" applyFont="1" applyFill="1" applyBorder="1"/>
    <xf numFmtId="0" fontId="12" fillId="7" borderId="18" xfId="0" applyFont="1" applyFill="1" applyBorder="1"/>
    <xf numFmtId="0" fontId="12" fillId="7" borderId="1" xfId="0" applyFont="1" applyFill="1" applyBorder="1"/>
    <xf numFmtId="0" fontId="12" fillId="7" borderId="19" xfId="0" applyFont="1" applyFill="1" applyBorder="1"/>
    <xf numFmtId="0" fontId="12" fillId="11" borderId="18" xfId="0" applyFont="1" applyFill="1" applyBorder="1"/>
    <xf numFmtId="0" fontId="12" fillId="11" borderId="1" xfId="0" applyFont="1" applyFill="1" applyBorder="1"/>
    <xf numFmtId="0" fontId="12" fillId="11" borderId="19" xfId="0" applyFont="1" applyFill="1" applyBorder="1"/>
    <xf numFmtId="167" fontId="12" fillId="0" borderId="0" xfId="0" applyNumberFormat="1" applyFont="1"/>
    <xf numFmtId="165" fontId="12" fillId="0" borderId="0" xfId="0" applyNumberFormat="1" applyFont="1"/>
    <xf numFmtId="0" fontId="12" fillId="0" borderId="0" xfId="0" applyFont="1" applyAlignment="1">
      <alignment wrapText="1"/>
    </xf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3" fillId="8" borderId="0" xfId="0" applyFont="1" applyFill="1" applyAlignment="1">
      <alignment vertical="center"/>
    </xf>
    <xf numFmtId="0" fontId="5" fillId="12" borderId="0" xfId="0" applyFont="1" applyFill="1" applyAlignment="1">
      <alignment vertical="top" wrapText="1"/>
    </xf>
    <xf numFmtId="0" fontId="5" fillId="11" borderId="0" xfId="0" applyFont="1" applyFill="1" applyAlignment="1">
      <alignment vertical="top" wrapText="1"/>
    </xf>
    <xf numFmtId="0" fontId="11" fillId="9" borderId="0" xfId="0" applyFont="1" applyFill="1" applyAlignment="1">
      <alignment vertical="center" wrapText="1"/>
    </xf>
    <xf numFmtId="0" fontId="8" fillId="0" borderId="0" xfId="0" applyFont="1" applyAlignment="1">
      <alignment horizontal="right"/>
    </xf>
    <xf numFmtId="0" fontId="3" fillId="4" borderId="0" xfId="0" applyFont="1" applyFill="1"/>
    <xf numFmtId="0" fontId="7" fillId="7" borderId="4" xfId="0" applyFont="1" applyFill="1" applyBorder="1" applyAlignment="1">
      <alignment vertical="center" wrapText="1"/>
    </xf>
    <xf numFmtId="0" fontId="7" fillId="7" borderId="5" xfId="0" applyFont="1" applyFill="1" applyBorder="1" applyAlignment="1">
      <alignment vertical="center" wrapText="1"/>
    </xf>
    <xf numFmtId="0" fontId="7" fillId="7" borderId="6" xfId="0" applyFont="1" applyFill="1" applyBorder="1" applyAlignment="1">
      <alignment vertical="center" wrapText="1"/>
    </xf>
    <xf numFmtId="0" fontId="7" fillId="7" borderId="7" xfId="0" applyFont="1" applyFill="1" applyBorder="1" applyAlignment="1">
      <alignment vertical="center" wrapText="1"/>
    </xf>
    <xf numFmtId="0" fontId="7" fillId="7" borderId="0" xfId="0" applyFont="1" applyFill="1" applyAlignment="1">
      <alignment vertical="center" wrapText="1"/>
    </xf>
    <xf numFmtId="0" fontId="7" fillId="7" borderId="8" xfId="0" applyFont="1" applyFill="1" applyBorder="1" applyAlignment="1">
      <alignment vertical="center" wrapText="1"/>
    </xf>
    <xf numFmtId="0" fontId="7" fillId="7" borderId="9" xfId="0" applyFont="1" applyFill="1" applyBorder="1" applyAlignment="1">
      <alignment vertical="center" wrapText="1"/>
    </xf>
    <xf numFmtId="0" fontId="7" fillId="7" borderId="10" xfId="0" applyFont="1" applyFill="1" applyBorder="1" applyAlignment="1">
      <alignment vertical="center" wrapText="1"/>
    </xf>
    <xf numFmtId="0" fontId="7" fillId="7" borderId="11" xfId="0" applyFont="1" applyFill="1" applyBorder="1" applyAlignment="1">
      <alignment vertical="center" wrapText="1"/>
    </xf>
    <xf numFmtId="0" fontId="13" fillId="13" borderId="0" xfId="0" applyFont="1" applyFill="1" applyAlignment="1">
      <alignment horizontal="center" vertical="center"/>
    </xf>
    <xf numFmtId="0" fontId="14" fillId="14" borderId="0" xfId="0" applyFont="1" applyFill="1" applyAlignment="1">
      <alignment vertical="center"/>
    </xf>
    <xf numFmtId="0" fontId="15" fillId="14" borderId="0" xfId="0" applyFont="1" applyFill="1" applyAlignment="1">
      <alignment horizontal="right"/>
    </xf>
    <xf numFmtId="0" fontId="3" fillId="14" borderId="0" xfId="0" applyFont="1" applyFill="1" applyAlignment="1">
      <alignment vertical="center"/>
    </xf>
    <xf numFmtId="0" fontId="16" fillId="0" borderId="0" xfId="0" applyFont="1" applyAlignment="1">
      <alignment wrapText="1"/>
    </xf>
    <xf numFmtId="0" fontId="6" fillId="15" borderId="2" xfId="0" applyFont="1" applyFill="1" applyBorder="1" applyAlignment="1">
      <alignment vertical="center" wrapText="1"/>
    </xf>
    <xf numFmtId="0" fontId="6" fillId="15" borderId="12" xfId="0" applyFont="1" applyFill="1" applyBorder="1" applyAlignment="1">
      <alignment vertical="center" wrapText="1"/>
    </xf>
    <xf numFmtId="0" fontId="6" fillId="15" borderId="3" xfId="0" applyFont="1" applyFill="1" applyBorder="1" applyAlignment="1">
      <alignment vertical="center" wrapText="1"/>
    </xf>
    <xf numFmtId="0" fontId="3" fillId="14" borderId="0" xfId="0" applyFont="1" applyFill="1" applyAlignment="1">
      <alignment vertical="top"/>
    </xf>
    <xf numFmtId="0" fontId="17" fillId="15" borderId="0" xfId="0" applyFont="1" applyFill="1" applyAlignment="1">
      <alignment vertical="center"/>
    </xf>
    <xf numFmtId="0" fontId="3" fillId="14" borderId="0" xfId="0" applyFont="1" applyFill="1" applyAlignment="1">
      <alignment vertical="center" wrapText="1"/>
    </xf>
  </cellXfs>
  <cellStyles count="1">
    <cellStyle name="Normal" xfId="0" builtinId="0"/>
  </cellStyles>
  <dxfs count="10">
    <dxf>
      <font>
        <b/>
        <color rgb="FFB96B5E"/>
      </font>
      <fill>
        <patternFill patternType="solid">
          <bgColor rgb="FFF4E9E6"/>
        </patternFill>
      </fill>
    </dxf>
    <dxf>
      <font>
        <b/>
        <color rgb="FF5E8C76"/>
      </font>
      <fill>
        <patternFill patternType="solid">
          <bgColor rgb="FFE7F0EB"/>
        </patternFill>
      </fill>
    </dxf>
    <dxf>
      <font>
        <b/>
        <color rgb="FF183940"/>
      </font>
      <fill>
        <patternFill patternType="solid">
          <bgColor rgb="FFF6F1E4"/>
        </patternFill>
      </fill>
    </dxf>
    <dxf>
      <font>
        <b/>
        <color rgb="FFB96B5E"/>
      </font>
      <fill>
        <patternFill patternType="solid">
          <bgColor rgb="FFF4E9E6"/>
        </patternFill>
      </fill>
    </dxf>
    <dxf>
      <font>
        <b/>
        <color rgb="FF5E8C76"/>
      </font>
      <fill>
        <patternFill patternType="solid">
          <bgColor rgb="FFE7F0EB"/>
        </patternFill>
      </fill>
    </dxf>
    <dxf>
      <font>
        <b/>
        <color rgb="FF5E8C76"/>
      </font>
      <fill>
        <patternFill patternType="solid">
          <bgColor rgb="FFE7F0EB"/>
        </patternFill>
      </fill>
    </dxf>
    <dxf>
      <font>
        <b/>
        <color rgb="FFB96B5E"/>
      </font>
      <fill>
        <patternFill patternType="solid">
          <bgColor rgb="FFF4E9E6"/>
        </patternFill>
      </fill>
    </dxf>
    <dxf>
      <font>
        <b/>
        <color rgb="FF5E8C76"/>
      </font>
      <fill>
        <patternFill patternType="solid">
          <bgColor rgb="FFE7F0EB"/>
        </patternFill>
      </fill>
    </dxf>
    <dxf>
      <font>
        <b/>
        <color rgb="FFB96B5E"/>
      </font>
      <fill>
        <patternFill patternType="solid">
          <bgColor rgb="FFF4E9E6"/>
        </patternFill>
      </fill>
    </dxf>
    <dxf>
      <font>
        <b/>
        <color rgb="FFB96B5E"/>
      </font>
      <fill>
        <patternFill patternType="solid">
          <bgColor rgb="FFF4E9E6"/>
        </patternFill>
      </fill>
    </dxf>
  </dxfs>
  <tableStyles count="0" defaultTableStyle="TableStyleMedium2" defaultPivotStyle="PivotStyleLight16"/>
  <colors>
    <mruColors>
      <color rgb="FFCDDEE2"/>
      <color rgb="FF1560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Monthly performance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Income</c:v>
          </c:tx>
          <c:marker>
            <c:symbol val="none"/>
          </c:marker>
          <c:cat>
            <c:strRef>
              <c:f>Dashboard!$A$17:$A$28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Dashboard!$B$17:$B$28</c:f>
              <c:numCache>
                <c:formatCode>General</c:formatCode>
                <c:ptCount val="12"/>
                <c:pt idx="0">
                  <c:v>2784</c:v>
                </c:pt>
                <c:pt idx="1">
                  <c:v>3712</c:v>
                </c:pt>
                <c:pt idx="2">
                  <c:v>2088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8E-4789-9249-CE3765D6050F}"/>
            </c:ext>
          </c:extLst>
        </c:ser>
        <c:ser>
          <c:idx val="1"/>
          <c:order val="1"/>
          <c:tx>
            <c:v>Expenses</c:v>
          </c:tx>
          <c:marker>
            <c:symbol val="none"/>
          </c:marker>
          <c:cat>
            <c:strRef>
              <c:f>Dashboard!$A$17:$A$28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Dashboard!$C$17:$C$28</c:f>
              <c:numCache>
                <c:formatCode>General</c:formatCode>
                <c:ptCount val="12"/>
                <c:pt idx="0">
                  <c:v>139.19999999999999</c:v>
                </c:pt>
                <c:pt idx="1">
                  <c:v>754</c:v>
                </c:pt>
                <c:pt idx="2">
                  <c:v>928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8E-4789-9249-CE3765D6050F}"/>
            </c:ext>
          </c:extLst>
        </c:ser>
        <c:ser>
          <c:idx val="2"/>
          <c:order val="2"/>
          <c:tx>
            <c:v>Net Profit</c:v>
          </c:tx>
          <c:marker>
            <c:symbol val="none"/>
          </c:marker>
          <c:cat>
            <c:strRef>
              <c:f>Dashboard!$A$17:$A$28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Dashboard!$D$17:$D$28</c:f>
              <c:numCache>
                <c:formatCode>General</c:formatCode>
                <c:ptCount val="12"/>
                <c:pt idx="0">
                  <c:v>2644.8</c:v>
                </c:pt>
                <c:pt idx="1">
                  <c:v>2958</c:v>
                </c:pt>
                <c:pt idx="2">
                  <c:v>1160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8E-4789-9249-CE3765D60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1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/>
          <a:lstStyle/>
          <a:p>
            <a:r>
              <a:rPr lang="en-US"/>
              <a:t>Expenses by category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Amount</c:v>
          </c:tx>
          <c:invertIfNegative val="1"/>
          <c:val>
            <c:numRef>
              <c:f>Dashboard!$O$17:$O$30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Dashboard!$N$17:$N$30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6866-48D8-B5F0-396ECF9C6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1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7</xdr:col>
      <xdr:colOff>0</xdr:colOff>
      <xdr:row>31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14</xdr:row>
      <xdr:rowOff>0</xdr:rowOff>
    </xdr:from>
    <xdr:to>
      <xdr:col>12</xdr:col>
      <xdr:colOff>0</xdr:colOff>
      <xdr:row>31</xdr:row>
      <xdr:rowOff>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showGridLines="0" topLeftCell="A9" workbookViewId="0">
      <selection activeCell="L25" sqref="L25"/>
    </sheetView>
  </sheetViews>
  <sheetFormatPr defaultRowHeight="14.25"/>
  <cols>
    <col min="1" max="1" width="11" customWidth="1"/>
    <col min="2" max="8" width="18" customWidth="1"/>
  </cols>
  <sheetData>
    <row r="1" spans="1:8" ht="36" customHeight="1">
      <c r="A1" s="107" t="s">
        <v>0</v>
      </c>
      <c r="B1" s="107"/>
      <c r="C1" s="107"/>
      <c r="D1" s="107"/>
      <c r="E1" s="107"/>
      <c r="F1" s="107"/>
      <c r="G1" s="107"/>
      <c r="H1" s="107"/>
    </row>
    <row r="2" spans="1:8" ht="21.95" customHeight="1">
      <c r="A2" s="108" t="s">
        <v>1</v>
      </c>
      <c r="B2" s="108"/>
      <c r="C2" s="108"/>
      <c r="D2" s="108"/>
      <c r="E2" s="108"/>
      <c r="F2" s="108"/>
      <c r="G2" s="108"/>
      <c r="H2" s="108"/>
    </row>
    <row r="3" spans="1:8" ht="15">
      <c r="A3" s="37"/>
      <c r="B3" s="37"/>
      <c r="C3" s="37"/>
      <c r="D3" s="37"/>
      <c r="E3" s="37"/>
      <c r="F3" s="37"/>
      <c r="G3" s="37"/>
      <c r="H3" s="37"/>
    </row>
    <row r="4" spans="1:8" ht="15">
      <c r="A4" s="110" t="s">
        <v>2</v>
      </c>
      <c r="B4" s="110"/>
      <c r="C4" s="110"/>
      <c r="D4" s="110"/>
      <c r="E4" s="110"/>
      <c r="F4" s="110"/>
      <c r="G4" s="110"/>
      <c r="H4" s="110"/>
    </row>
    <row r="5" spans="1:8" ht="30" customHeight="1">
      <c r="A5" s="109">
        <v>1</v>
      </c>
      <c r="B5" s="35" t="s">
        <v>3</v>
      </c>
      <c r="C5" s="111" t="s">
        <v>4</v>
      </c>
      <c r="D5" s="111"/>
      <c r="E5" s="111"/>
      <c r="F5" s="111"/>
      <c r="G5" s="111"/>
      <c r="H5" s="111"/>
    </row>
    <row r="6" spans="1:8" ht="30" customHeight="1">
      <c r="A6" s="109">
        <v>2</v>
      </c>
      <c r="B6" s="35" t="s">
        <v>5</v>
      </c>
      <c r="C6" s="111" t="s">
        <v>6</v>
      </c>
      <c r="D6" s="111"/>
      <c r="E6" s="111"/>
      <c r="F6" s="111"/>
      <c r="G6" s="111"/>
      <c r="H6" s="111"/>
    </row>
    <row r="7" spans="1:8" ht="30" customHeight="1">
      <c r="A7" s="109">
        <v>3</v>
      </c>
      <c r="B7" s="35" t="s">
        <v>7</v>
      </c>
      <c r="C7" s="111" t="s">
        <v>8</v>
      </c>
      <c r="D7" s="111"/>
      <c r="E7" s="111"/>
      <c r="F7" s="111"/>
      <c r="G7" s="111"/>
      <c r="H7" s="111"/>
    </row>
    <row r="8" spans="1:8" ht="30" customHeight="1">
      <c r="A8" s="109">
        <v>4</v>
      </c>
      <c r="B8" s="35" t="s">
        <v>9</v>
      </c>
      <c r="C8" s="111" t="s">
        <v>10</v>
      </c>
      <c r="D8" s="111"/>
      <c r="E8" s="111"/>
      <c r="F8" s="111"/>
      <c r="G8" s="111"/>
      <c r="H8" s="111"/>
    </row>
    <row r="9" spans="1:8" ht="30" customHeight="1">
      <c r="A9" s="109">
        <v>5</v>
      </c>
      <c r="B9" s="35" t="s">
        <v>11</v>
      </c>
      <c r="C9" s="111" t="s">
        <v>12</v>
      </c>
      <c r="D9" s="111"/>
      <c r="E9" s="111"/>
      <c r="F9" s="111"/>
      <c r="G9" s="111"/>
      <c r="H9" s="111"/>
    </row>
    <row r="10" spans="1:8" ht="15">
      <c r="A10" s="37"/>
      <c r="B10" s="37"/>
      <c r="C10" s="37"/>
      <c r="D10" s="37"/>
      <c r="E10" s="37"/>
      <c r="F10" s="37"/>
      <c r="G10" s="37"/>
      <c r="H10" s="37"/>
    </row>
    <row r="11" spans="1:8" ht="15">
      <c r="A11" s="37"/>
      <c r="B11" s="37"/>
      <c r="C11" s="37"/>
      <c r="D11" s="37"/>
      <c r="E11" s="37"/>
      <c r="F11" s="37"/>
      <c r="G11" s="37"/>
      <c r="H11" s="37"/>
    </row>
    <row r="12" spans="1:8" ht="15">
      <c r="A12" s="92" t="s">
        <v>13</v>
      </c>
      <c r="B12" s="92"/>
      <c r="C12" s="92"/>
      <c r="D12" s="92"/>
      <c r="E12" s="92"/>
      <c r="F12" s="92"/>
      <c r="G12" s="92"/>
      <c r="H12" s="92"/>
    </row>
    <row r="13" spans="1:8" ht="15">
      <c r="A13" s="112" t="s">
        <v>14</v>
      </c>
      <c r="B13" s="113"/>
      <c r="C13" s="113" t="s">
        <v>15</v>
      </c>
      <c r="D13" s="113"/>
      <c r="E13" s="113"/>
      <c r="F13" s="113" t="s">
        <v>16</v>
      </c>
      <c r="G13" s="113"/>
      <c r="H13" s="114"/>
    </row>
    <row r="14" spans="1:8" ht="54" customHeight="1">
      <c r="A14" s="115" t="s">
        <v>0</v>
      </c>
      <c r="B14" s="115"/>
      <c r="C14" s="93" t="s">
        <v>17</v>
      </c>
      <c r="D14" s="93"/>
      <c r="E14" s="93"/>
      <c r="F14" s="93" t="s">
        <v>18</v>
      </c>
      <c r="G14" s="93"/>
      <c r="H14" s="93"/>
    </row>
    <row r="15" spans="1:8" ht="54" customHeight="1">
      <c r="A15" s="115" t="s">
        <v>11</v>
      </c>
      <c r="B15" s="115"/>
      <c r="C15" s="94" t="s">
        <v>19</v>
      </c>
      <c r="D15" s="94"/>
      <c r="E15" s="94"/>
      <c r="F15" s="94" t="s">
        <v>20</v>
      </c>
      <c r="G15" s="94"/>
      <c r="H15" s="94"/>
    </row>
    <row r="16" spans="1:8" ht="54" customHeight="1">
      <c r="A16" s="115" t="s">
        <v>5</v>
      </c>
      <c r="B16" s="115"/>
      <c r="C16" s="93" t="s">
        <v>21</v>
      </c>
      <c r="D16" s="93"/>
      <c r="E16" s="93"/>
      <c r="F16" s="93" t="s">
        <v>22</v>
      </c>
      <c r="G16" s="93"/>
      <c r="H16" s="93"/>
    </row>
    <row r="17" spans="1:8" ht="54" customHeight="1">
      <c r="A17" s="115" t="s">
        <v>23</v>
      </c>
      <c r="B17" s="115"/>
      <c r="C17" s="94" t="s">
        <v>24</v>
      </c>
      <c r="D17" s="94"/>
      <c r="E17" s="94"/>
      <c r="F17" s="94" t="s">
        <v>25</v>
      </c>
      <c r="G17" s="94"/>
      <c r="H17" s="94"/>
    </row>
    <row r="18" spans="1:8" ht="54" customHeight="1">
      <c r="A18" s="115" t="s">
        <v>26</v>
      </c>
      <c r="B18" s="115"/>
      <c r="C18" s="93" t="s">
        <v>27</v>
      </c>
      <c r="D18" s="93"/>
      <c r="E18" s="93"/>
      <c r="F18" s="93" t="s">
        <v>28</v>
      </c>
      <c r="G18" s="93"/>
      <c r="H18" s="93"/>
    </row>
    <row r="19" spans="1:8" ht="54" customHeight="1">
      <c r="A19" s="115" t="s">
        <v>29</v>
      </c>
      <c r="B19" s="115"/>
      <c r="C19" s="94" t="s">
        <v>30</v>
      </c>
      <c r="D19" s="94"/>
      <c r="E19" s="94"/>
      <c r="F19" s="94" t="s">
        <v>31</v>
      </c>
      <c r="G19" s="94"/>
      <c r="H19" s="94"/>
    </row>
    <row r="20" spans="1:8" ht="54" customHeight="1">
      <c r="A20" s="115" t="s">
        <v>32</v>
      </c>
      <c r="B20" s="115"/>
      <c r="C20" s="93" t="s">
        <v>33</v>
      </c>
      <c r="D20" s="93"/>
      <c r="E20" s="93"/>
      <c r="F20" s="93" t="s">
        <v>34</v>
      </c>
      <c r="G20" s="93"/>
      <c r="H20" s="93"/>
    </row>
    <row r="21" spans="1:8" ht="54" customHeight="1">
      <c r="A21" s="115" t="s">
        <v>9</v>
      </c>
      <c r="B21" s="115"/>
      <c r="C21" s="94" t="s">
        <v>35</v>
      </c>
      <c r="D21" s="94"/>
      <c r="E21" s="94"/>
      <c r="F21" s="94" t="s">
        <v>36</v>
      </c>
      <c r="G21" s="94"/>
      <c r="H21" s="94"/>
    </row>
    <row r="22" spans="1:8" ht="15">
      <c r="A22" s="37"/>
      <c r="B22" s="37"/>
      <c r="C22" s="37"/>
      <c r="D22" s="37"/>
      <c r="E22" s="37"/>
      <c r="F22" s="37"/>
      <c r="G22" s="37"/>
      <c r="H22" s="37"/>
    </row>
    <row r="23" spans="1:8" ht="15">
      <c r="A23" s="37"/>
      <c r="B23" s="37"/>
      <c r="C23" s="37"/>
      <c r="D23" s="37"/>
      <c r="E23" s="37"/>
      <c r="F23" s="37"/>
      <c r="G23" s="37"/>
      <c r="H23" s="37"/>
    </row>
    <row r="24" spans="1:8" ht="15">
      <c r="A24" s="116" t="s">
        <v>37</v>
      </c>
      <c r="B24" s="116"/>
      <c r="C24" s="116"/>
      <c r="D24" s="116"/>
      <c r="E24" s="37"/>
      <c r="F24" s="116" t="s">
        <v>38</v>
      </c>
      <c r="G24" s="116"/>
      <c r="H24" s="116"/>
    </row>
    <row r="25" spans="1:8" ht="15">
      <c r="A25" s="38" t="s">
        <v>39</v>
      </c>
      <c r="B25" s="37" t="s">
        <v>40</v>
      </c>
      <c r="C25" s="37"/>
      <c r="D25" s="37"/>
      <c r="E25" s="37"/>
      <c r="F25" s="117" t="s">
        <v>41</v>
      </c>
      <c r="G25" s="117"/>
      <c r="H25" s="117"/>
    </row>
    <row r="26" spans="1:8" ht="15">
      <c r="A26" s="39" t="s">
        <v>42</v>
      </c>
      <c r="B26" s="37" t="s">
        <v>43</v>
      </c>
      <c r="C26" s="37"/>
      <c r="D26" s="37"/>
      <c r="E26" s="37"/>
      <c r="F26" s="117"/>
      <c r="G26" s="117"/>
      <c r="H26" s="117"/>
    </row>
    <row r="27" spans="1:8" ht="15">
      <c r="A27" s="40" t="s">
        <v>44</v>
      </c>
      <c r="B27" s="37" t="s">
        <v>45</v>
      </c>
      <c r="C27" s="37"/>
      <c r="D27" s="37"/>
      <c r="E27" s="37"/>
      <c r="F27" s="117"/>
      <c r="G27" s="117"/>
      <c r="H27" s="117"/>
    </row>
    <row r="28" spans="1:8" ht="15">
      <c r="A28" s="41" t="s">
        <v>46</v>
      </c>
      <c r="B28" s="37" t="s">
        <v>47</v>
      </c>
      <c r="C28" s="37"/>
      <c r="D28" s="37"/>
      <c r="E28" s="37"/>
      <c r="F28" s="117"/>
      <c r="G28" s="117"/>
      <c r="H28" s="117"/>
    </row>
    <row r="29" spans="1:8" ht="15">
      <c r="A29" s="37"/>
      <c r="B29" s="37"/>
      <c r="C29" s="37"/>
      <c r="D29" s="37"/>
      <c r="E29" s="37"/>
      <c r="F29" s="117"/>
      <c r="G29" s="117"/>
      <c r="H29" s="117"/>
    </row>
    <row r="30" spans="1:8" ht="15">
      <c r="A30" s="37"/>
      <c r="B30" s="37"/>
      <c r="C30" s="37"/>
      <c r="D30" s="37"/>
      <c r="E30" s="37"/>
      <c r="F30" s="117"/>
      <c r="G30" s="117"/>
      <c r="H30" s="117"/>
    </row>
    <row r="31" spans="1:8" ht="15">
      <c r="A31" s="37"/>
      <c r="B31" s="37"/>
      <c r="C31" s="37"/>
      <c r="D31" s="37"/>
      <c r="E31" s="37"/>
      <c r="F31" s="37"/>
      <c r="G31" s="37"/>
      <c r="H31" s="37"/>
    </row>
    <row r="32" spans="1:8">
      <c r="A32" s="95" t="s">
        <v>48</v>
      </c>
      <c r="B32" s="95"/>
      <c r="C32" s="95"/>
      <c r="D32" s="95"/>
      <c r="E32" s="95"/>
      <c r="F32" s="95"/>
      <c r="G32" s="95"/>
      <c r="H32" s="95"/>
    </row>
    <row r="33" spans="1:8">
      <c r="A33" s="95"/>
      <c r="B33" s="95"/>
      <c r="C33" s="95"/>
      <c r="D33" s="95"/>
      <c r="E33" s="95"/>
      <c r="F33" s="95"/>
      <c r="G33" s="95"/>
      <c r="H33" s="95"/>
    </row>
    <row r="34" spans="1:8">
      <c r="A34" s="95"/>
      <c r="B34" s="95"/>
      <c r="C34" s="95"/>
      <c r="D34" s="95"/>
      <c r="E34" s="95"/>
      <c r="F34" s="95"/>
      <c r="G34" s="95"/>
      <c r="H34" s="95"/>
    </row>
  </sheetData>
  <mergeCells count="40">
    <mergeCell ref="A24:D24"/>
    <mergeCell ref="F24:H24"/>
    <mergeCell ref="F25:H30"/>
    <mergeCell ref="A32:H34"/>
    <mergeCell ref="A20:B20"/>
    <mergeCell ref="C20:E20"/>
    <mergeCell ref="F20:H20"/>
    <mergeCell ref="A21:B21"/>
    <mergeCell ref="C21:E21"/>
    <mergeCell ref="F21:H21"/>
    <mergeCell ref="A18:B18"/>
    <mergeCell ref="C18:E18"/>
    <mergeCell ref="F18:H18"/>
    <mergeCell ref="A19:B19"/>
    <mergeCell ref="C19:E19"/>
    <mergeCell ref="F19:H19"/>
    <mergeCell ref="A16:B16"/>
    <mergeCell ref="C16:E16"/>
    <mergeCell ref="F16:H16"/>
    <mergeCell ref="A17:B17"/>
    <mergeCell ref="C17:E17"/>
    <mergeCell ref="F17:H17"/>
    <mergeCell ref="A14:B14"/>
    <mergeCell ref="C14:E14"/>
    <mergeCell ref="F14:H14"/>
    <mergeCell ref="A15:B15"/>
    <mergeCell ref="C15:E15"/>
    <mergeCell ref="F15:H15"/>
    <mergeCell ref="C7:H7"/>
    <mergeCell ref="C8:H8"/>
    <mergeCell ref="C9:H9"/>
    <mergeCell ref="A12:H12"/>
    <mergeCell ref="A13:B13"/>
    <mergeCell ref="C13:E13"/>
    <mergeCell ref="F13:H13"/>
    <mergeCell ref="A1:H1"/>
    <mergeCell ref="A2:H2"/>
    <mergeCell ref="A4:H4"/>
    <mergeCell ref="C5:H5"/>
    <mergeCell ref="C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6"/>
  <sheetViews>
    <sheetView showGridLines="0" workbookViewId="0">
      <selection activeCell="S15" sqref="S15"/>
    </sheetView>
  </sheetViews>
  <sheetFormatPr defaultRowHeight="14.25"/>
  <cols>
    <col min="1" max="1" width="17" customWidth="1"/>
    <col min="2" max="12" width="12" customWidth="1"/>
    <col min="13" max="13" width="2" hidden="1" customWidth="1"/>
    <col min="14" max="14" width="17.875" hidden="1" customWidth="1"/>
    <col min="15" max="15" width="7.25" hidden="1" customWidth="1"/>
    <col min="16" max="16" width="9" customWidth="1"/>
  </cols>
  <sheetData>
    <row r="1" spans="1:15" ht="36" customHeight="1">
      <c r="A1" s="89" t="s">
        <v>49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37"/>
      <c r="N1" s="37"/>
      <c r="O1" s="37"/>
    </row>
    <row r="2" spans="1:15" ht="21.95" customHeight="1">
      <c r="A2" s="90" t="s">
        <v>50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37"/>
      <c r="N2" s="37"/>
      <c r="O2" s="37"/>
    </row>
    <row r="3" spans="1:15" ht="15">
      <c r="A3" s="21" t="s">
        <v>51</v>
      </c>
      <c r="B3" s="21">
        <f>'Categories &amp; Settings'!$B$9</f>
        <v>2026</v>
      </c>
      <c r="C3" s="37"/>
      <c r="D3" s="37"/>
      <c r="E3" s="37"/>
      <c r="F3" s="37"/>
      <c r="G3" s="37"/>
      <c r="H3" s="37"/>
      <c r="I3" s="37"/>
      <c r="J3" s="96" t="str">
        <f>'Categories &amp; Settings'!$B$5&amp;" • "&amp;'Categories &amp; Settings'!$B$7</f>
        <v>Bright Path Studio • USD</v>
      </c>
      <c r="K3" s="96"/>
      <c r="L3" s="96"/>
      <c r="M3" s="37"/>
      <c r="N3" s="37"/>
      <c r="O3" s="37"/>
    </row>
    <row r="4" spans="1:15" ht="1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15">
      <c r="A5" s="22" t="s">
        <v>52</v>
      </c>
      <c r="B5" s="42"/>
      <c r="C5" s="43"/>
      <c r="D5" s="24" t="s">
        <v>53</v>
      </c>
      <c r="E5" s="44"/>
      <c r="F5" s="45"/>
      <c r="G5" s="26" t="s">
        <v>54</v>
      </c>
      <c r="H5" s="46"/>
      <c r="I5" s="47"/>
      <c r="J5" s="28" t="s">
        <v>55</v>
      </c>
      <c r="K5" s="48"/>
      <c r="L5" s="49"/>
      <c r="M5" s="37"/>
      <c r="N5" s="37"/>
      <c r="O5" s="37"/>
    </row>
    <row r="6" spans="1:15" ht="15">
      <c r="A6" s="50"/>
      <c r="B6" s="39"/>
      <c r="C6" s="51"/>
      <c r="D6" s="52"/>
      <c r="E6" s="41"/>
      <c r="F6" s="53"/>
      <c r="G6" s="54"/>
      <c r="H6" s="40"/>
      <c r="I6" s="55"/>
      <c r="J6" s="56"/>
      <c r="K6" s="38"/>
      <c r="L6" s="57"/>
      <c r="M6" s="37"/>
      <c r="N6" s="37"/>
      <c r="O6" s="37"/>
    </row>
    <row r="7" spans="1:15" ht="24">
      <c r="A7" s="23" t="str">
        <f>'Categories &amp; Settings'!$B$8&amp;TEXT(SUM('Monthly Summary'!$B$5:$B$16),"#,##0")</f>
        <v>$8,584</v>
      </c>
      <c r="B7" s="39"/>
      <c r="C7" s="51"/>
      <c r="D7" s="25" t="str">
        <f>'Categories &amp; Settings'!$B$8&amp;TEXT(SUM('Monthly Summary'!$C$5:$C$16),"#,##0")</f>
        <v>$1,821</v>
      </c>
      <c r="E7" s="41"/>
      <c r="F7" s="53"/>
      <c r="G7" s="27" t="str">
        <f>'Categories &amp; Settings'!$B$8&amp;TEXT(SUM('Monthly Summary'!$D$5:$D$16),"#,##0")</f>
        <v>$6,763</v>
      </c>
      <c r="H7" s="40"/>
      <c r="I7" s="55"/>
      <c r="J7" s="29" t="str">
        <f>'Categories &amp; Settings'!$B$8&amp;TEXT('Monthly Summary'!$H$16,"#,##0")</f>
        <v>$14,263</v>
      </c>
      <c r="K7" s="38"/>
      <c r="L7" s="57"/>
      <c r="M7" s="37"/>
      <c r="N7" s="37"/>
      <c r="O7" s="37"/>
    </row>
    <row r="8" spans="1:15" ht="15">
      <c r="A8" s="58"/>
      <c r="B8" s="59"/>
      <c r="C8" s="60"/>
      <c r="D8" s="61"/>
      <c r="E8" s="62"/>
      <c r="F8" s="63"/>
      <c r="G8" s="64"/>
      <c r="H8" s="65"/>
      <c r="I8" s="66"/>
      <c r="J8" s="67"/>
      <c r="K8" s="68"/>
      <c r="L8" s="69"/>
      <c r="M8" s="37"/>
      <c r="N8" s="37"/>
      <c r="O8" s="37"/>
    </row>
    <row r="9" spans="1:15" ht="1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</row>
    <row r="10" spans="1:15" ht="15">
      <c r="A10" s="30" t="s">
        <v>56</v>
      </c>
      <c r="B10" s="70"/>
      <c r="C10" s="71"/>
      <c r="D10" s="30" t="s">
        <v>57</v>
      </c>
      <c r="E10" s="70"/>
      <c r="F10" s="71"/>
      <c r="G10" s="22" t="s">
        <v>58</v>
      </c>
      <c r="H10" s="42"/>
      <c r="I10" s="43"/>
      <c r="J10" s="32" t="s">
        <v>59</v>
      </c>
      <c r="K10" s="72"/>
      <c r="L10" s="73"/>
      <c r="M10" s="37"/>
      <c r="N10" s="37"/>
      <c r="O10" s="37"/>
    </row>
    <row r="11" spans="1:15" ht="15">
      <c r="A11" s="74"/>
      <c r="B11" s="75"/>
      <c r="C11" s="76"/>
      <c r="D11" s="74"/>
      <c r="E11" s="75"/>
      <c r="F11" s="76"/>
      <c r="G11" s="50"/>
      <c r="H11" s="39"/>
      <c r="I11" s="51"/>
      <c r="J11" s="77"/>
      <c r="K11" s="78"/>
      <c r="L11" s="79"/>
      <c r="M11" s="37"/>
      <c r="N11" s="37"/>
      <c r="O11" s="37"/>
    </row>
    <row r="12" spans="1:15" ht="24">
      <c r="A12" s="31" t="str">
        <f>'Categories &amp; Settings'!$B$8&amp;TEXT(SUM(Invoices!$K$5:$K$204)-SUM(Invoices!$L$5:$L$204),"#,##0")</f>
        <v>$3,800</v>
      </c>
      <c r="B12" s="75"/>
      <c r="C12" s="76"/>
      <c r="D12" s="31" t="str">
        <f>'Categories &amp; Settings'!$B$8&amp;TEXT(SUM(Bills!$K$5:$K$204)-SUM(Bills!$L$5:$L$204),"#,##0")</f>
        <v>$1,382</v>
      </c>
      <c r="E12" s="75"/>
      <c r="F12" s="76"/>
      <c r="G12" s="23" t="str">
        <f>'Categories &amp; Settings'!$B$8&amp;TEXT(SUM('Monthly Summary'!$G$5:$G$16),"#,##0")</f>
        <v>$933</v>
      </c>
      <c r="H12" s="39"/>
      <c r="I12" s="51"/>
      <c r="J12" s="33">
        <f>IFERROR(SUM('Monthly Summary'!$D$5:$D$16)/SUM('Monthly Summary'!$B$5:$B$16),0)</f>
        <v>0.7878378378378379</v>
      </c>
      <c r="K12" s="78"/>
      <c r="L12" s="79"/>
      <c r="M12" s="37"/>
      <c r="N12" s="37"/>
      <c r="O12" s="37"/>
    </row>
    <row r="13" spans="1:15" ht="15">
      <c r="A13" s="80"/>
      <c r="B13" s="81"/>
      <c r="C13" s="82"/>
      <c r="D13" s="80"/>
      <c r="E13" s="81"/>
      <c r="F13" s="82"/>
      <c r="G13" s="58"/>
      <c r="H13" s="59"/>
      <c r="I13" s="60"/>
      <c r="J13" s="83"/>
      <c r="K13" s="84"/>
      <c r="L13" s="85"/>
      <c r="M13" s="37"/>
      <c r="N13" s="37"/>
      <c r="O13" s="37"/>
    </row>
    <row r="14" spans="1:15" ht="1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</row>
    <row r="15" spans="1:15" ht="1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</row>
    <row r="16" spans="1:15" ht="15">
      <c r="A16" s="37" t="s">
        <v>60</v>
      </c>
      <c r="B16" s="37" t="s">
        <v>61</v>
      </c>
      <c r="C16" s="37" t="s">
        <v>62</v>
      </c>
      <c r="D16" s="37" t="s">
        <v>63</v>
      </c>
      <c r="E16" s="37"/>
      <c r="F16" s="37"/>
      <c r="G16" s="37"/>
      <c r="H16" s="37"/>
      <c r="I16" s="37"/>
      <c r="J16" s="37"/>
      <c r="K16" s="37"/>
      <c r="L16" s="37"/>
      <c r="M16" s="37"/>
      <c r="N16" s="37" t="s">
        <v>64</v>
      </c>
      <c r="O16" s="37" t="s">
        <v>65</v>
      </c>
    </row>
    <row r="17" spans="1:15" ht="15">
      <c r="A17" s="37" t="str">
        <f>TEXT('Monthly Summary'!A5,"mmm")</f>
        <v>Jan</v>
      </c>
      <c r="B17" s="37">
        <f>'Monthly Summary'!B5</f>
        <v>2784</v>
      </c>
      <c r="C17" s="37">
        <f>'Monthly Summary'!C5</f>
        <v>139.19999999999999</v>
      </c>
      <c r="D17" s="37">
        <f>'Monthly Summary'!D5</f>
        <v>2644.8</v>
      </c>
      <c r="E17" s="37"/>
      <c r="F17" s="37"/>
      <c r="G17" s="37"/>
      <c r="H17" s="37"/>
      <c r="I17" s="37"/>
      <c r="J17" s="37"/>
      <c r="K17" s="37"/>
      <c r="L17" s="37"/>
      <c r="M17" s="37"/>
      <c r="N17" s="37" t="str">
        <f>'Categories &amp; Settings'!D9</f>
        <v>Advertising</v>
      </c>
      <c r="O17" s="37">
        <f>SUMIFS(Transactions!$O$5:$O$504,Transactions!$H$5:$H$504,N17,Transactions!$I$5:$I$504,"Expense",Transactions!$D$5:$D$504,"&gt;="&amp;DATE($B$3,1,1),Transactions!$D$5:$D$504,"&lt;"&amp;DATE($B$3+1,1,1))</f>
        <v>0</v>
      </c>
    </row>
    <row r="18" spans="1:15" ht="15">
      <c r="A18" s="37" t="str">
        <f>TEXT('Monthly Summary'!A6,"mmm")</f>
        <v>Feb</v>
      </c>
      <c r="B18" s="37">
        <f>'Monthly Summary'!B6</f>
        <v>3712</v>
      </c>
      <c r="C18" s="37">
        <f>'Monthly Summary'!C6</f>
        <v>754</v>
      </c>
      <c r="D18" s="37">
        <f>'Monthly Summary'!D6</f>
        <v>2958</v>
      </c>
      <c r="E18" s="37"/>
      <c r="F18" s="37"/>
      <c r="G18" s="37"/>
      <c r="H18" s="37"/>
      <c r="I18" s="37"/>
      <c r="J18" s="37"/>
      <c r="K18" s="37"/>
      <c r="L18" s="37"/>
      <c r="M18" s="37"/>
      <c r="N18" s="37" t="str">
        <f>'Categories &amp; Settings'!D10</f>
        <v>Bank fees</v>
      </c>
      <c r="O18" s="37">
        <f>SUMIFS(Transactions!$O$5:$O$504,Transactions!$H$5:$H$504,N18,Transactions!$I$5:$I$504,"Expense",Transactions!$D$5:$D$504,"&gt;="&amp;DATE($B$3,1,1),Transactions!$D$5:$D$504,"&lt;"&amp;DATE($B$3+1,1,1))</f>
        <v>0</v>
      </c>
    </row>
    <row r="19" spans="1:15" ht="15">
      <c r="A19" s="37" t="str">
        <f>TEXT('Monthly Summary'!A7,"mmm")</f>
        <v>Mar</v>
      </c>
      <c r="B19" s="37">
        <f>'Monthly Summary'!B7</f>
        <v>2088</v>
      </c>
      <c r="C19" s="37">
        <f>'Monthly Summary'!C7</f>
        <v>928</v>
      </c>
      <c r="D19" s="37">
        <f>'Monthly Summary'!D7</f>
        <v>1160</v>
      </c>
      <c r="E19" s="37"/>
      <c r="F19" s="37"/>
      <c r="G19" s="37"/>
      <c r="H19" s="37"/>
      <c r="I19" s="37"/>
      <c r="J19" s="37"/>
      <c r="K19" s="37"/>
      <c r="L19" s="37"/>
      <c r="M19" s="37"/>
      <c r="N19" s="37" t="str">
        <f>'Categories &amp; Settings'!D11</f>
        <v>Contractors</v>
      </c>
      <c r="O19" s="37">
        <f>SUMIFS(Transactions!$O$5:$O$504,Transactions!$H$5:$H$504,N19,Transactions!$I$5:$I$504,"Expense",Transactions!$D$5:$D$504,"&gt;="&amp;DATE($B$3,1,1),Transactions!$D$5:$D$504,"&lt;"&amp;DATE($B$3+1,1,1))</f>
        <v>754</v>
      </c>
    </row>
    <row r="20" spans="1:15" ht="15">
      <c r="A20" s="37" t="str">
        <f>TEXT('Monthly Summary'!A8,"mmm")</f>
        <v>Apr</v>
      </c>
      <c r="B20" s="37">
        <f>'Monthly Summary'!B8</f>
        <v>0</v>
      </c>
      <c r="C20" s="37">
        <f>'Monthly Summary'!C8</f>
        <v>0</v>
      </c>
      <c r="D20" s="37">
        <f>'Monthly Summary'!D8</f>
        <v>0</v>
      </c>
      <c r="E20" s="37"/>
      <c r="F20" s="37"/>
      <c r="G20" s="37"/>
      <c r="H20" s="37"/>
      <c r="I20" s="37"/>
      <c r="J20" s="37"/>
      <c r="K20" s="37"/>
      <c r="L20" s="37"/>
      <c r="M20" s="37"/>
      <c r="N20" s="37" t="str">
        <f>'Categories &amp; Settings'!D12</f>
        <v>Equipment</v>
      </c>
      <c r="O20" s="37">
        <f>SUMIFS(Transactions!$O$5:$O$504,Transactions!$H$5:$H$504,N20,Transactions!$I$5:$I$504,"Expense",Transactions!$D$5:$D$504,"&gt;="&amp;DATE($B$3,1,1),Transactions!$D$5:$D$504,"&lt;"&amp;DATE($B$3+1,1,1))</f>
        <v>0</v>
      </c>
    </row>
    <row r="21" spans="1:15" ht="15">
      <c r="A21" s="37" t="str">
        <f>TEXT('Monthly Summary'!A9,"mmm")</f>
        <v>May</v>
      </c>
      <c r="B21" s="37">
        <f>'Monthly Summary'!B9</f>
        <v>0</v>
      </c>
      <c r="C21" s="37">
        <f>'Monthly Summary'!C9</f>
        <v>0</v>
      </c>
      <c r="D21" s="37">
        <f>'Monthly Summary'!D9</f>
        <v>0</v>
      </c>
      <c r="E21" s="37"/>
      <c r="F21" s="37"/>
      <c r="G21" s="37"/>
      <c r="H21" s="37"/>
      <c r="I21" s="37"/>
      <c r="J21" s="37"/>
      <c r="K21" s="37"/>
      <c r="L21" s="37"/>
      <c r="M21" s="37"/>
      <c r="N21" s="37" t="str">
        <f>'Categories &amp; Settings'!D13</f>
        <v>Insurance</v>
      </c>
      <c r="O21" s="37">
        <f>SUMIFS(Transactions!$O$5:$O$504,Transactions!$H$5:$H$504,N21,Transactions!$I$5:$I$504,"Expense",Transactions!$D$5:$D$504,"&gt;="&amp;DATE($B$3,1,1),Transactions!$D$5:$D$504,"&lt;"&amp;DATE($B$3+1,1,1))</f>
        <v>0</v>
      </c>
    </row>
    <row r="22" spans="1:15" ht="15">
      <c r="A22" s="37" t="str">
        <f>TEXT('Monthly Summary'!A10,"mmm")</f>
        <v>Jun</v>
      </c>
      <c r="B22" s="37">
        <f>'Monthly Summary'!B10</f>
        <v>0</v>
      </c>
      <c r="C22" s="37">
        <f>'Monthly Summary'!C10</f>
        <v>0</v>
      </c>
      <c r="D22" s="37">
        <f>'Monthly Summary'!D10</f>
        <v>0</v>
      </c>
      <c r="E22" s="37"/>
      <c r="F22" s="37"/>
      <c r="G22" s="37"/>
      <c r="H22" s="37"/>
      <c r="I22" s="37"/>
      <c r="J22" s="37"/>
      <c r="K22" s="37"/>
      <c r="L22" s="37"/>
      <c r="M22" s="37"/>
      <c r="N22" s="37" t="str">
        <f>'Categories &amp; Settings'!D14</f>
        <v>Office supplies</v>
      </c>
      <c r="O22" s="37">
        <f>SUMIFS(Transactions!$O$5:$O$504,Transactions!$H$5:$H$504,N22,Transactions!$I$5:$I$504,"Expense",Transactions!$D$5:$D$504,"&gt;="&amp;DATE($B$3,1,1),Transactions!$D$5:$D$504,"&lt;"&amp;DATE($B$3+1,1,1))</f>
        <v>0</v>
      </c>
    </row>
    <row r="23" spans="1:15" ht="15">
      <c r="A23" s="37" t="str">
        <f>TEXT('Monthly Summary'!A11,"mmm")</f>
        <v>Jul</v>
      </c>
      <c r="B23" s="37">
        <f>'Monthly Summary'!B11</f>
        <v>0</v>
      </c>
      <c r="C23" s="37">
        <f>'Monthly Summary'!C11</f>
        <v>0</v>
      </c>
      <c r="D23" s="37">
        <f>'Monthly Summary'!D11</f>
        <v>0</v>
      </c>
      <c r="E23" s="37"/>
      <c r="F23" s="37"/>
      <c r="G23" s="37"/>
      <c r="H23" s="37"/>
      <c r="I23" s="37"/>
      <c r="J23" s="37"/>
      <c r="K23" s="37"/>
      <c r="L23" s="37"/>
      <c r="M23" s="37"/>
      <c r="N23" s="37" t="str">
        <f>'Categories &amp; Settings'!D15</f>
        <v>Professional fees</v>
      </c>
      <c r="O23" s="37">
        <f>SUMIFS(Transactions!$O$5:$O$504,Transactions!$H$5:$H$504,N23,Transactions!$I$5:$I$504,"Expense",Transactions!$D$5:$D$504,"&gt;="&amp;DATE($B$3,1,1),Transactions!$D$5:$D$504,"&lt;"&amp;DATE($B$3+1,1,1))</f>
        <v>0</v>
      </c>
    </row>
    <row r="24" spans="1:15" ht="15">
      <c r="A24" s="37" t="str">
        <f>TEXT('Monthly Summary'!A12,"mmm")</f>
        <v>Aug</v>
      </c>
      <c r="B24" s="37">
        <f>'Monthly Summary'!B12</f>
        <v>0</v>
      </c>
      <c r="C24" s="37">
        <f>'Monthly Summary'!C12</f>
        <v>0</v>
      </c>
      <c r="D24" s="37">
        <f>'Monthly Summary'!D12</f>
        <v>0</v>
      </c>
      <c r="E24" s="37"/>
      <c r="F24" s="37"/>
      <c r="G24" s="37"/>
      <c r="H24" s="37"/>
      <c r="I24" s="37"/>
      <c r="J24" s="37"/>
      <c r="K24" s="37"/>
      <c r="L24" s="37"/>
      <c r="M24" s="37"/>
      <c r="N24" s="37" t="str">
        <f>'Categories &amp; Settings'!D16</f>
        <v>Rent</v>
      </c>
      <c r="O24" s="37">
        <f>SUMIFS(Transactions!$O$5:$O$504,Transactions!$H$5:$H$504,N24,Transactions!$I$5:$I$504,"Expense",Transactions!$D$5:$D$504,"&gt;="&amp;DATE($B$3,1,1),Transactions!$D$5:$D$504,"&lt;"&amp;DATE($B$3+1,1,1))</f>
        <v>928</v>
      </c>
    </row>
    <row r="25" spans="1:15" ht="15">
      <c r="A25" s="37" t="str">
        <f>TEXT('Monthly Summary'!A13,"mmm")</f>
        <v>Sep</v>
      </c>
      <c r="B25" s="37">
        <f>'Monthly Summary'!B13</f>
        <v>0</v>
      </c>
      <c r="C25" s="37">
        <f>'Monthly Summary'!C13</f>
        <v>0</v>
      </c>
      <c r="D25" s="37">
        <f>'Monthly Summary'!D13</f>
        <v>0</v>
      </c>
      <c r="E25" s="37"/>
      <c r="F25" s="37"/>
      <c r="G25" s="37"/>
      <c r="H25" s="37"/>
      <c r="I25" s="37"/>
      <c r="J25" s="37"/>
      <c r="K25" s="37"/>
      <c r="L25" s="37"/>
      <c r="M25" s="37"/>
      <c r="N25" s="37" t="str">
        <f>'Categories &amp; Settings'!D17</f>
        <v>Software</v>
      </c>
      <c r="O25" s="37">
        <f>SUMIFS(Transactions!$O$5:$O$504,Transactions!$H$5:$H$504,N25,Transactions!$I$5:$I$504,"Expense",Transactions!$D$5:$D$504,"&gt;="&amp;DATE($B$3,1,1),Transactions!$D$5:$D$504,"&lt;"&amp;DATE($B$3+1,1,1))</f>
        <v>139.19999999999999</v>
      </c>
    </row>
    <row r="26" spans="1:15" ht="15">
      <c r="A26" s="37" t="str">
        <f>TEXT('Monthly Summary'!A14,"mmm")</f>
        <v>Oct</v>
      </c>
      <c r="B26" s="37">
        <f>'Monthly Summary'!B14</f>
        <v>0</v>
      </c>
      <c r="C26" s="37">
        <f>'Monthly Summary'!C14</f>
        <v>0</v>
      </c>
      <c r="D26" s="37">
        <f>'Monthly Summary'!D14</f>
        <v>0</v>
      </c>
      <c r="E26" s="37"/>
      <c r="F26" s="37"/>
      <c r="G26" s="37"/>
      <c r="H26" s="37"/>
      <c r="I26" s="37"/>
      <c r="J26" s="37"/>
      <c r="K26" s="37"/>
      <c r="L26" s="37"/>
      <c r="M26" s="37"/>
      <c r="N26" s="37" t="str">
        <f>'Categories &amp; Settings'!D18</f>
        <v>Taxes &amp; licenses</v>
      </c>
      <c r="O26" s="37">
        <f>SUMIFS(Transactions!$O$5:$O$504,Transactions!$H$5:$H$504,N26,Transactions!$I$5:$I$504,"Expense",Transactions!$D$5:$D$504,"&gt;="&amp;DATE($B$3,1,1),Transactions!$D$5:$D$504,"&lt;"&amp;DATE($B$3+1,1,1))</f>
        <v>0</v>
      </c>
    </row>
    <row r="27" spans="1:15" ht="15">
      <c r="A27" s="37" t="str">
        <f>TEXT('Monthly Summary'!A15,"mmm")</f>
        <v>Nov</v>
      </c>
      <c r="B27" s="37">
        <f>'Monthly Summary'!B15</f>
        <v>0</v>
      </c>
      <c r="C27" s="37">
        <f>'Monthly Summary'!C15</f>
        <v>0</v>
      </c>
      <c r="D27" s="37">
        <f>'Monthly Summary'!D15</f>
        <v>0</v>
      </c>
      <c r="E27" s="37"/>
      <c r="F27" s="37"/>
      <c r="G27" s="37"/>
      <c r="H27" s="37"/>
      <c r="I27" s="37"/>
      <c r="J27" s="37"/>
      <c r="K27" s="37"/>
      <c r="L27" s="37"/>
      <c r="M27" s="37"/>
      <c r="N27" s="37" t="str">
        <f>'Categories &amp; Settings'!D19</f>
        <v>Telephone &amp; internet</v>
      </c>
      <c r="O27" s="37">
        <f>SUMIFS(Transactions!$O$5:$O$504,Transactions!$H$5:$H$504,N27,Transactions!$I$5:$I$504,"Expense",Transactions!$D$5:$D$504,"&gt;="&amp;DATE($B$3,1,1),Transactions!$D$5:$D$504,"&lt;"&amp;DATE($B$3+1,1,1))</f>
        <v>0</v>
      </c>
    </row>
    <row r="28" spans="1:15" ht="15">
      <c r="A28" s="37" t="str">
        <f>TEXT('Monthly Summary'!A16,"mmm")</f>
        <v>Dec</v>
      </c>
      <c r="B28" s="37">
        <f>'Monthly Summary'!B16</f>
        <v>0</v>
      </c>
      <c r="C28" s="37">
        <f>'Monthly Summary'!C16</f>
        <v>0</v>
      </c>
      <c r="D28" s="37">
        <f>'Monthly Summary'!D16</f>
        <v>0</v>
      </c>
      <c r="E28" s="37"/>
      <c r="F28" s="37"/>
      <c r="G28" s="37"/>
      <c r="H28" s="37"/>
      <c r="I28" s="37"/>
      <c r="J28" s="37"/>
      <c r="K28" s="37"/>
      <c r="L28" s="37"/>
      <c r="M28" s="37"/>
      <c r="N28" s="37" t="str">
        <f>'Categories &amp; Settings'!D20</f>
        <v>Travel</v>
      </c>
      <c r="O28" s="37">
        <f>SUMIFS(Transactions!$O$5:$O$504,Transactions!$H$5:$H$504,N28,Transactions!$I$5:$I$504,"Expense",Transactions!$D$5:$D$504,"&gt;="&amp;DATE($B$3,1,1),Transactions!$D$5:$D$504,"&lt;"&amp;DATE($B$3+1,1,1))</f>
        <v>0</v>
      </c>
    </row>
    <row r="29" spans="1:15" ht="15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 t="str">
        <f>'Categories &amp; Settings'!D21</f>
        <v>Utilities</v>
      </c>
      <c r="O29" s="37">
        <f>SUMIFS(Transactions!$O$5:$O$504,Transactions!$H$5:$H$504,N29,Transactions!$I$5:$I$504,"Expense",Transactions!$D$5:$D$504,"&gt;="&amp;DATE($B$3,1,1),Transactions!$D$5:$D$504,"&lt;"&amp;DATE($B$3+1,1,1))</f>
        <v>0</v>
      </c>
    </row>
    <row r="30" spans="1:15" ht="15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 t="str">
        <f>'Categories &amp; Settings'!D22</f>
        <v>Other expense</v>
      </c>
      <c r="O30" s="37">
        <f>SUMIFS(Transactions!$O$5:$O$504,Transactions!$H$5:$H$504,N30,Transactions!$I$5:$I$504,"Expense",Transactions!$D$5:$D$504,"&gt;="&amp;DATE($B$3,1,1),Transactions!$D$5:$D$504,"&lt;"&amp;DATE($B$3+1,1,1))</f>
        <v>0</v>
      </c>
    </row>
    <row r="31" spans="1:15" ht="15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</row>
    <row r="32" spans="1:15" ht="15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</row>
    <row r="33" spans="1:15" ht="15">
      <c r="A33" s="97" t="s">
        <v>66</v>
      </c>
      <c r="B33" s="97"/>
      <c r="C33" s="97"/>
      <c r="D33" s="97"/>
      <c r="E33" s="97"/>
      <c r="F33" s="97"/>
      <c r="G33" s="37"/>
      <c r="H33" s="37"/>
      <c r="I33" s="37"/>
      <c r="J33" s="37"/>
      <c r="K33" s="37"/>
      <c r="L33" s="37"/>
      <c r="M33" s="37"/>
      <c r="N33" s="37"/>
      <c r="O33" s="37"/>
    </row>
    <row r="34" spans="1:15" ht="15">
      <c r="A34" s="37" t="s">
        <v>67</v>
      </c>
      <c r="B34" s="37"/>
      <c r="C34" s="37"/>
      <c r="D34" s="34">
        <f ca="1">COUNTIF(Invoices!$M$5:$M$204,"*Overdue*")</f>
        <v>2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</row>
    <row r="35" spans="1:15" ht="15">
      <c r="A35" s="37" t="s">
        <v>68</v>
      </c>
      <c r="B35" s="37"/>
      <c r="C35" s="37"/>
      <c r="D35" s="34">
        <f ca="1">COUNTIF(Bills!$M$5:$M$204,"*Overdue*")</f>
        <v>2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</row>
    <row r="36" spans="1:15" ht="15">
      <c r="A36" s="37" t="s">
        <v>69</v>
      </c>
      <c r="B36" s="37"/>
      <c r="C36" s="37"/>
      <c r="D36" s="34">
        <f>COUNTIFS(Transactions!$D$5:$D$504,"&lt;&gt;",Transactions!$P$5:$P$504,"No")</f>
        <v>2</v>
      </c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</row>
  </sheetData>
  <mergeCells count="4">
    <mergeCell ref="A1:L1"/>
    <mergeCell ref="A2:L2"/>
    <mergeCell ref="J3:L3"/>
    <mergeCell ref="A33:F3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04"/>
  <sheetViews>
    <sheetView showGridLines="0" workbookViewId="0">
      <selection sqref="A1:P1"/>
    </sheetView>
  </sheetViews>
  <sheetFormatPr defaultRowHeight="14.25"/>
  <cols>
    <col min="1" max="1" width="8" customWidth="1"/>
    <col min="2" max="2" width="14" customWidth="1"/>
    <col min="3" max="3" width="10" customWidth="1"/>
    <col min="4" max="5" width="15" customWidth="1"/>
    <col min="6" max="6" width="27" customWidth="1"/>
    <col min="7" max="7" width="22" customWidth="1"/>
    <col min="8" max="8" width="21" customWidth="1"/>
    <col min="9" max="9" width="12" customWidth="1"/>
    <col min="10" max="11" width="18" customWidth="1"/>
    <col min="12" max="12" width="15" customWidth="1"/>
    <col min="13" max="13" width="12" customWidth="1"/>
    <col min="14" max="14" width="14" customWidth="1"/>
    <col min="15" max="15" width="15" customWidth="1"/>
    <col min="16" max="16" width="14" customWidth="1"/>
  </cols>
  <sheetData>
    <row r="1" spans="1:16" ht="36" customHeight="1">
      <c r="A1" s="89" t="s">
        <v>70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6" ht="21.95" customHeight="1">
      <c r="A2" s="90" t="s">
        <v>71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</row>
    <row r="3" spans="1:16" ht="1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6" ht="32.1" customHeight="1">
      <c r="A4" s="9" t="s">
        <v>72</v>
      </c>
      <c r="B4" s="11" t="s">
        <v>60</v>
      </c>
      <c r="C4" s="11" t="s">
        <v>73</v>
      </c>
      <c r="D4" s="11" t="s">
        <v>74</v>
      </c>
      <c r="E4" s="11" t="s">
        <v>75</v>
      </c>
      <c r="F4" s="11" t="s">
        <v>76</v>
      </c>
      <c r="G4" s="11" t="s">
        <v>77</v>
      </c>
      <c r="H4" s="11" t="s">
        <v>78</v>
      </c>
      <c r="I4" s="11" t="s">
        <v>79</v>
      </c>
      <c r="J4" s="11" t="s">
        <v>80</v>
      </c>
      <c r="K4" s="11" t="s">
        <v>81</v>
      </c>
      <c r="L4" s="11" t="str">
        <f>"Amount ("&amp;'Categories &amp; Settings'!$B$7&amp;")"</f>
        <v>Amount (USD)</v>
      </c>
      <c r="M4" s="11" t="s">
        <v>82</v>
      </c>
      <c r="N4" s="11" t="str">
        <f>"Tax ("&amp;'Categories &amp; Settings'!$B$7&amp;")"</f>
        <v>Tax (USD)</v>
      </c>
      <c r="O4" s="11" t="str">
        <f>"Total ("&amp;'Categories &amp; Settings'!$B$7&amp;")"</f>
        <v>Total (USD)</v>
      </c>
      <c r="P4" s="10" t="s">
        <v>83</v>
      </c>
    </row>
    <row r="5" spans="1:16" ht="15">
      <c r="A5" s="2">
        <v>5</v>
      </c>
      <c r="B5" s="2" t="s">
        <v>84</v>
      </c>
      <c r="C5" s="2">
        <v>2026</v>
      </c>
      <c r="D5" s="12">
        <f>IF(OR(A5="",B5="",C5=""),"",DATE(C5,MATCH(B5,'Categories &amp; Settings'!$J$5:$J$16,0),A5))</f>
        <v>46027</v>
      </c>
      <c r="E5" s="2" t="s">
        <v>85</v>
      </c>
      <c r="F5" s="2" t="s">
        <v>86</v>
      </c>
      <c r="G5" s="2" t="s">
        <v>87</v>
      </c>
      <c r="H5" s="2" t="s">
        <v>88</v>
      </c>
      <c r="I5" s="2" t="s">
        <v>61</v>
      </c>
      <c r="J5" s="2" t="s">
        <v>89</v>
      </c>
      <c r="K5" s="2" t="s">
        <v>90</v>
      </c>
      <c r="L5" s="14">
        <v>2400</v>
      </c>
      <c r="M5" s="15">
        <f>IF(L5="","",'Categories &amp; Settings'!$B$10)</f>
        <v>0.16</v>
      </c>
      <c r="N5" s="17">
        <f t="shared" ref="N5:N68" si="0">IF(L5="","",L5*M5)</f>
        <v>384</v>
      </c>
      <c r="O5" s="17">
        <f t="shared" ref="O5:O68" si="1">IF(L5="","",L5+N5)</f>
        <v>2784</v>
      </c>
      <c r="P5" s="2" t="s">
        <v>91</v>
      </c>
    </row>
    <row r="6" spans="1:16" ht="15">
      <c r="A6" s="2">
        <v>8</v>
      </c>
      <c r="B6" s="2" t="s">
        <v>84</v>
      </c>
      <c r="C6" s="2">
        <v>2026</v>
      </c>
      <c r="D6" s="12">
        <f>IF(OR(A6="",B6="",C6=""),"",DATE(C6,MATCH(B6,'Categories &amp; Settings'!$J$5:$J$16,0),A6))</f>
        <v>46030</v>
      </c>
      <c r="E6" s="2" t="s">
        <v>92</v>
      </c>
      <c r="F6" s="2" t="s">
        <v>93</v>
      </c>
      <c r="G6" s="2" t="s">
        <v>94</v>
      </c>
      <c r="H6" s="2" t="s">
        <v>95</v>
      </c>
      <c r="I6" s="2" t="s">
        <v>96</v>
      </c>
      <c r="J6" s="2" t="s">
        <v>97</v>
      </c>
      <c r="K6" s="2" t="s">
        <v>97</v>
      </c>
      <c r="L6" s="14">
        <v>120</v>
      </c>
      <c r="M6" s="15">
        <f>IF(L6="","",'Categories &amp; Settings'!$B$10)</f>
        <v>0.16</v>
      </c>
      <c r="N6" s="17">
        <f t="shared" si="0"/>
        <v>19.2</v>
      </c>
      <c r="O6" s="17">
        <f t="shared" si="1"/>
        <v>139.19999999999999</v>
      </c>
      <c r="P6" s="2" t="s">
        <v>91</v>
      </c>
    </row>
    <row r="7" spans="1:16" ht="15">
      <c r="A7" s="2">
        <v>2</v>
      </c>
      <c r="B7" s="2" t="s">
        <v>98</v>
      </c>
      <c r="C7" s="2">
        <v>2026</v>
      </c>
      <c r="D7" s="12">
        <f>IF(OR(A7="",B7="",C7=""),"",DATE(C7,MATCH(B7,'Categories &amp; Settings'!$J$5:$J$16,0),A7))</f>
        <v>46055</v>
      </c>
      <c r="E7" s="2" t="s">
        <v>99</v>
      </c>
      <c r="F7" s="2" t="s">
        <v>100</v>
      </c>
      <c r="G7" s="2" t="s">
        <v>101</v>
      </c>
      <c r="H7" s="2" t="s">
        <v>102</v>
      </c>
      <c r="I7" s="2" t="s">
        <v>61</v>
      </c>
      <c r="J7" s="2" t="s">
        <v>89</v>
      </c>
      <c r="K7" s="2" t="s">
        <v>90</v>
      </c>
      <c r="L7" s="14">
        <v>3200</v>
      </c>
      <c r="M7" s="15">
        <f>IF(L7="","",'Categories &amp; Settings'!$B$10)</f>
        <v>0.16</v>
      </c>
      <c r="N7" s="17">
        <f t="shared" si="0"/>
        <v>512</v>
      </c>
      <c r="O7" s="17">
        <f t="shared" si="1"/>
        <v>3712</v>
      </c>
      <c r="P7" s="2" t="s">
        <v>91</v>
      </c>
    </row>
    <row r="8" spans="1:16" ht="15">
      <c r="A8" s="2">
        <v>10</v>
      </c>
      <c r="B8" s="2" t="s">
        <v>98</v>
      </c>
      <c r="C8" s="2">
        <v>2026</v>
      </c>
      <c r="D8" s="12">
        <f>IF(OR(A8="",B8="",C8=""),"",DATE(C8,MATCH(B8,'Categories &amp; Settings'!$J$5:$J$16,0),A8))</f>
        <v>46063</v>
      </c>
      <c r="E8" s="2" t="s">
        <v>103</v>
      </c>
      <c r="F8" s="2" t="s">
        <v>104</v>
      </c>
      <c r="G8" s="2" t="s">
        <v>105</v>
      </c>
      <c r="H8" s="2" t="s">
        <v>106</v>
      </c>
      <c r="I8" s="2" t="s">
        <v>96</v>
      </c>
      <c r="J8" s="2" t="s">
        <v>89</v>
      </c>
      <c r="K8" s="2" t="s">
        <v>90</v>
      </c>
      <c r="L8" s="14">
        <v>650</v>
      </c>
      <c r="M8" s="15">
        <f>IF(L8="","",'Categories &amp; Settings'!$B$10)</f>
        <v>0.16</v>
      </c>
      <c r="N8" s="17">
        <f t="shared" si="0"/>
        <v>104</v>
      </c>
      <c r="O8" s="17">
        <f t="shared" si="1"/>
        <v>754</v>
      </c>
      <c r="P8" s="2" t="s">
        <v>107</v>
      </c>
    </row>
    <row r="9" spans="1:16" ht="15">
      <c r="A9" s="2">
        <v>3</v>
      </c>
      <c r="B9" s="2" t="s">
        <v>108</v>
      </c>
      <c r="C9" s="2">
        <v>2026</v>
      </c>
      <c r="D9" s="12">
        <f>IF(OR(A9="",B9="",C9=""),"",DATE(C9,MATCH(B9,'Categories &amp; Settings'!$J$5:$J$16,0),A9))</f>
        <v>46084</v>
      </c>
      <c r="E9" s="2" t="s">
        <v>109</v>
      </c>
      <c r="F9" s="2" t="s">
        <v>110</v>
      </c>
      <c r="G9" s="2" t="s">
        <v>111</v>
      </c>
      <c r="H9" s="2" t="s">
        <v>112</v>
      </c>
      <c r="I9" s="2" t="s">
        <v>96</v>
      </c>
      <c r="J9" s="2" t="s">
        <v>89</v>
      </c>
      <c r="K9" s="2" t="s">
        <v>90</v>
      </c>
      <c r="L9" s="14">
        <v>800</v>
      </c>
      <c r="M9" s="15">
        <f>IF(L9="","",'Categories &amp; Settings'!$B$10)</f>
        <v>0.16</v>
      </c>
      <c r="N9" s="17">
        <f t="shared" si="0"/>
        <v>128</v>
      </c>
      <c r="O9" s="17">
        <f t="shared" si="1"/>
        <v>928</v>
      </c>
      <c r="P9" s="2" t="s">
        <v>91</v>
      </c>
    </row>
    <row r="10" spans="1:16" ht="15">
      <c r="A10" s="2">
        <v>15</v>
      </c>
      <c r="B10" s="2" t="s">
        <v>108</v>
      </c>
      <c r="C10" s="2">
        <v>2026</v>
      </c>
      <c r="D10" s="12">
        <f>IF(OR(A10="",B10="",C10=""),"",DATE(C10,MATCH(B10,'Categories &amp; Settings'!$J$5:$J$16,0),A10))</f>
        <v>46096</v>
      </c>
      <c r="E10" s="2" t="s">
        <v>113</v>
      </c>
      <c r="F10" s="2" t="s">
        <v>114</v>
      </c>
      <c r="G10" s="2" t="s">
        <v>115</v>
      </c>
      <c r="H10" s="2" t="s">
        <v>88</v>
      </c>
      <c r="I10" s="2" t="s">
        <v>61</v>
      </c>
      <c r="J10" s="2" t="s">
        <v>116</v>
      </c>
      <c r="K10" s="2" t="s">
        <v>116</v>
      </c>
      <c r="L10" s="14">
        <v>1800</v>
      </c>
      <c r="M10" s="15">
        <f>IF(L10="","",'Categories &amp; Settings'!$B$10)</f>
        <v>0.16</v>
      </c>
      <c r="N10" s="17">
        <f t="shared" si="0"/>
        <v>288</v>
      </c>
      <c r="O10" s="17">
        <f t="shared" si="1"/>
        <v>2088</v>
      </c>
      <c r="P10" s="2" t="s">
        <v>107</v>
      </c>
    </row>
    <row r="11" spans="1:16" ht="15">
      <c r="A11" s="2"/>
      <c r="B11" s="2"/>
      <c r="C11" s="2"/>
      <c r="D11" s="12" t="str">
        <f>IF(OR(A11="",B11="",C11=""),"",DATE(C11,MATCH(B11,'Categories &amp; Settings'!$J$5:$J$16,0),A11))</f>
        <v/>
      </c>
      <c r="E11" s="2"/>
      <c r="F11" s="2"/>
      <c r="G11" s="2"/>
      <c r="H11" s="2"/>
      <c r="I11" s="2"/>
      <c r="J11" s="2"/>
      <c r="K11" s="2"/>
      <c r="L11" s="14"/>
      <c r="M11" s="15" t="str">
        <f>IF(L11="","",'Categories &amp; Settings'!$B$10)</f>
        <v/>
      </c>
      <c r="N11" s="17" t="str">
        <f t="shared" si="0"/>
        <v/>
      </c>
      <c r="O11" s="17" t="str">
        <f t="shared" si="1"/>
        <v/>
      </c>
      <c r="P11" s="2"/>
    </row>
    <row r="12" spans="1:16" ht="15">
      <c r="A12" s="2"/>
      <c r="B12" s="2"/>
      <c r="C12" s="2"/>
      <c r="D12" s="12" t="str">
        <f>IF(OR(A12="",B12="",C12=""),"",DATE(C12,MATCH(B12,'Categories &amp; Settings'!$J$5:$J$16,0),A12))</f>
        <v/>
      </c>
      <c r="E12" s="2"/>
      <c r="F12" s="2"/>
      <c r="G12" s="2"/>
      <c r="H12" s="2"/>
      <c r="I12" s="2"/>
      <c r="J12" s="2"/>
      <c r="K12" s="2"/>
      <c r="L12" s="14"/>
      <c r="M12" s="15" t="str">
        <f>IF(L12="","",'Categories &amp; Settings'!$B$10)</f>
        <v/>
      </c>
      <c r="N12" s="17" t="str">
        <f t="shared" si="0"/>
        <v/>
      </c>
      <c r="O12" s="17" t="str">
        <f t="shared" si="1"/>
        <v/>
      </c>
      <c r="P12" s="2"/>
    </row>
    <row r="13" spans="1:16" ht="15">
      <c r="A13" s="2"/>
      <c r="B13" s="2"/>
      <c r="C13" s="2"/>
      <c r="D13" s="12" t="str">
        <f>IF(OR(A13="",B13="",C13=""),"",DATE(C13,MATCH(B13,'Categories &amp; Settings'!$J$5:$J$16,0),A13))</f>
        <v/>
      </c>
      <c r="E13" s="2"/>
      <c r="F13" s="2"/>
      <c r="G13" s="2"/>
      <c r="H13" s="2"/>
      <c r="I13" s="2"/>
      <c r="J13" s="2"/>
      <c r="K13" s="2"/>
      <c r="L13" s="14"/>
      <c r="M13" s="15" t="str">
        <f>IF(L13="","",'Categories &amp; Settings'!$B$10)</f>
        <v/>
      </c>
      <c r="N13" s="17" t="str">
        <f t="shared" si="0"/>
        <v/>
      </c>
      <c r="O13" s="17" t="str">
        <f t="shared" si="1"/>
        <v/>
      </c>
      <c r="P13" s="2"/>
    </row>
    <row r="14" spans="1:16" ht="15">
      <c r="A14" s="2"/>
      <c r="B14" s="2"/>
      <c r="C14" s="2"/>
      <c r="D14" s="12" t="str">
        <f>IF(OR(A14="",B14="",C14=""),"",DATE(C14,MATCH(B14,'Categories &amp; Settings'!$J$5:$J$16,0),A14))</f>
        <v/>
      </c>
      <c r="E14" s="2"/>
      <c r="F14" s="2"/>
      <c r="G14" s="2"/>
      <c r="H14" s="2"/>
      <c r="I14" s="2"/>
      <c r="J14" s="2"/>
      <c r="K14" s="2"/>
      <c r="L14" s="14"/>
      <c r="M14" s="15" t="str">
        <f>IF(L14="","",'Categories &amp; Settings'!$B$10)</f>
        <v/>
      </c>
      <c r="N14" s="17" t="str">
        <f t="shared" si="0"/>
        <v/>
      </c>
      <c r="O14" s="17" t="str">
        <f t="shared" si="1"/>
        <v/>
      </c>
      <c r="P14" s="2"/>
    </row>
    <row r="15" spans="1:16" ht="15">
      <c r="A15" s="2"/>
      <c r="B15" s="2"/>
      <c r="C15" s="2"/>
      <c r="D15" s="12" t="str">
        <f>IF(OR(A15="",B15="",C15=""),"",DATE(C15,MATCH(B15,'Categories &amp; Settings'!$J$5:$J$16,0),A15))</f>
        <v/>
      </c>
      <c r="E15" s="2"/>
      <c r="F15" s="2"/>
      <c r="G15" s="2"/>
      <c r="H15" s="2"/>
      <c r="I15" s="2"/>
      <c r="J15" s="2"/>
      <c r="K15" s="2"/>
      <c r="L15" s="14"/>
      <c r="M15" s="15" t="str">
        <f>IF(L15="","",'Categories &amp; Settings'!$B$10)</f>
        <v/>
      </c>
      <c r="N15" s="17" t="str">
        <f t="shared" si="0"/>
        <v/>
      </c>
      <c r="O15" s="17" t="str">
        <f t="shared" si="1"/>
        <v/>
      </c>
      <c r="P15" s="2"/>
    </row>
    <row r="16" spans="1:16" ht="15">
      <c r="A16" s="2"/>
      <c r="B16" s="2"/>
      <c r="C16" s="2"/>
      <c r="D16" s="12" t="str">
        <f>IF(OR(A16="",B16="",C16=""),"",DATE(C16,MATCH(B16,'Categories &amp; Settings'!$J$5:$J$16,0),A16))</f>
        <v/>
      </c>
      <c r="E16" s="2"/>
      <c r="F16" s="2"/>
      <c r="G16" s="2"/>
      <c r="H16" s="2"/>
      <c r="I16" s="2"/>
      <c r="J16" s="2"/>
      <c r="K16" s="2"/>
      <c r="L16" s="14"/>
      <c r="M16" s="15" t="str">
        <f>IF(L16="","",'Categories &amp; Settings'!$B$10)</f>
        <v/>
      </c>
      <c r="N16" s="17" t="str">
        <f t="shared" si="0"/>
        <v/>
      </c>
      <c r="O16" s="17" t="str">
        <f t="shared" si="1"/>
        <v/>
      </c>
      <c r="P16" s="2"/>
    </row>
    <row r="17" spans="1:16" ht="15">
      <c r="A17" s="2"/>
      <c r="B17" s="2"/>
      <c r="C17" s="2"/>
      <c r="D17" s="12" t="str">
        <f>IF(OR(A17="",B17="",C17=""),"",DATE(C17,MATCH(B17,'Categories &amp; Settings'!$J$5:$J$16,0),A17))</f>
        <v/>
      </c>
      <c r="E17" s="2"/>
      <c r="F17" s="2"/>
      <c r="G17" s="2"/>
      <c r="H17" s="2"/>
      <c r="I17" s="2"/>
      <c r="J17" s="2"/>
      <c r="K17" s="2"/>
      <c r="L17" s="14"/>
      <c r="M17" s="15" t="str">
        <f>IF(L17="","",'Categories &amp; Settings'!$B$10)</f>
        <v/>
      </c>
      <c r="N17" s="17" t="str">
        <f t="shared" si="0"/>
        <v/>
      </c>
      <c r="O17" s="17" t="str">
        <f t="shared" si="1"/>
        <v/>
      </c>
      <c r="P17" s="2"/>
    </row>
    <row r="18" spans="1:16" ht="15">
      <c r="A18" s="2"/>
      <c r="B18" s="2"/>
      <c r="C18" s="2"/>
      <c r="D18" s="12" t="str">
        <f>IF(OR(A18="",B18="",C18=""),"",DATE(C18,MATCH(B18,'Categories &amp; Settings'!$J$5:$J$16,0),A18))</f>
        <v/>
      </c>
      <c r="E18" s="2"/>
      <c r="F18" s="2"/>
      <c r="G18" s="2"/>
      <c r="H18" s="2"/>
      <c r="I18" s="2"/>
      <c r="J18" s="2"/>
      <c r="K18" s="2"/>
      <c r="L18" s="14"/>
      <c r="M18" s="15" t="str">
        <f>IF(L18="","",'Categories &amp; Settings'!$B$10)</f>
        <v/>
      </c>
      <c r="N18" s="17" t="str">
        <f t="shared" si="0"/>
        <v/>
      </c>
      <c r="O18" s="17" t="str">
        <f t="shared" si="1"/>
        <v/>
      </c>
      <c r="P18" s="2"/>
    </row>
    <row r="19" spans="1:16" ht="15">
      <c r="A19" s="2"/>
      <c r="B19" s="2"/>
      <c r="C19" s="2"/>
      <c r="D19" s="12" t="str">
        <f>IF(OR(A19="",B19="",C19=""),"",DATE(C19,MATCH(B19,'Categories &amp; Settings'!$J$5:$J$16,0),A19))</f>
        <v/>
      </c>
      <c r="E19" s="2"/>
      <c r="F19" s="2"/>
      <c r="G19" s="2"/>
      <c r="H19" s="2"/>
      <c r="I19" s="2"/>
      <c r="J19" s="2"/>
      <c r="K19" s="2"/>
      <c r="L19" s="14"/>
      <c r="M19" s="15" t="str">
        <f>IF(L19="","",'Categories &amp; Settings'!$B$10)</f>
        <v/>
      </c>
      <c r="N19" s="17" t="str">
        <f t="shared" si="0"/>
        <v/>
      </c>
      <c r="O19" s="17" t="str">
        <f t="shared" si="1"/>
        <v/>
      </c>
      <c r="P19" s="2"/>
    </row>
    <row r="20" spans="1:16" ht="15">
      <c r="A20" s="2"/>
      <c r="B20" s="2"/>
      <c r="C20" s="2"/>
      <c r="D20" s="12" t="str">
        <f>IF(OR(A20="",B20="",C20=""),"",DATE(C20,MATCH(B20,'Categories &amp; Settings'!$J$5:$J$16,0),A20))</f>
        <v/>
      </c>
      <c r="E20" s="2"/>
      <c r="F20" s="2"/>
      <c r="G20" s="2"/>
      <c r="H20" s="2"/>
      <c r="I20" s="2"/>
      <c r="J20" s="2"/>
      <c r="K20" s="2"/>
      <c r="L20" s="14"/>
      <c r="M20" s="15" t="str">
        <f>IF(L20="","",'Categories &amp; Settings'!$B$10)</f>
        <v/>
      </c>
      <c r="N20" s="17" t="str">
        <f t="shared" si="0"/>
        <v/>
      </c>
      <c r="O20" s="17" t="str">
        <f t="shared" si="1"/>
        <v/>
      </c>
      <c r="P20" s="2"/>
    </row>
    <row r="21" spans="1:16" ht="15">
      <c r="A21" s="2"/>
      <c r="B21" s="2"/>
      <c r="C21" s="2"/>
      <c r="D21" s="12" t="str">
        <f>IF(OR(A21="",B21="",C21=""),"",DATE(C21,MATCH(B21,'Categories &amp; Settings'!$J$5:$J$16,0),A21))</f>
        <v/>
      </c>
      <c r="E21" s="2"/>
      <c r="F21" s="2"/>
      <c r="G21" s="2"/>
      <c r="H21" s="2"/>
      <c r="I21" s="2"/>
      <c r="J21" s="2"/>
      <c r="K21" s="2"/>
      <c r="L21" s="14"/>
      <c r="M21" s="15" t="str">
        <f>IF(L21="","",'Categories &amp; Settings'!$B$10)</f>
        <v/>
      </c>
      <c r="N21" s="17" t="str">
        <f t="shared" si="0"/>
        <v/>
      </c>
      <c r="O21" s="17" t="str">
        <f t="shared" si="1"/>
        <v/>
      </c>
      <c r="P21" s="2"/>
    </row>
    <row r="22" spans="1:16" ht="15">
      <c r="A22" s="2"/>
      <c r="B22" s="2"/>
      <c r="C22" s="2"/>
      <c r="D22" s="12" t="str">
        <f>IF(OR(A22="",B22="",C22=""),"",DATE(C22,MATCH(B22,'Categories &amp; Settings'!$J$5:$J$16,0),A22))</f>
        <v/>
      </c>
      <c r="E22" s="2"/>
      <c r="F22" s="2"/>
      <c r="G22" s="2"/>
      <c r="H22" s="2"/>
      <c r="I22" s="2"/>
      <c r="J22" s="2"/>
      <c r="K22" s="2"/>
      <c r="L22" s="14"/>
      <c r="M22" s="15" t="str">
        <f>IF(L22="","",'Categories &amp; Settings'!$B$10)</f>
        <v/>
      </c>
      <c r="N22" s="17" t="str">
        <f t="shared" si="0"/>
        <v/>
      </c>
      <c r="O22" s="17" t="str">
        <f t="shared" si="1"/>
        <v/>
      </c>
      <c r="P22" s="2"/>
    </row>
    <row r="23" spans="1:16" ht="15">
      <c r="A23" s="2"/>
      <c r="B23" s="2"/>
      <c r="C23" s="2"/>
      <c r="D23" s="12" t="str">
        <f>IF(OR(A23="",B23="",C23=""),"",DATE(C23,MATCH(B23,'Categories &amp; Settings'!$J$5:$J$16,0),A23))</f>
        <v/>
      </c>
      <c r="E23" s="2"/>
      <c r="F23" s="2"/>
      <c r="G23" s="2"/>
      <c r="H23" s="2"/>
      <c r="I23" s="2"/>
      <c r="J23" s="2"/>
      <c r="K23" s="2"/>
      <c r="L23" s="14"/>
      <c r="M23" s="15" t="str">
        <f>IF(L23="","",'Categories &amp; Settings'!$B$10)</f>
        <v/>
      </c>
      <c r="N23" s="17" t="str">
        <f t="shared" si="0"/>
        <v/>
      </c>
      <c r="O23" s="17" t="str">
        <f t="shared" si="1"/>
        <v/>
      </c>
      <c r="P23" s="2"/>
    </row>
    <row r="24" spans="1:16" ht="15">
      <c r="A24" s="2"/>
      <c r="B24" s="2"/>
      <c r="C24" s="2"/>
      <c r="D24" s="12" t="str">
        <f>IF(OR(A24="",B24="",C24=""),"",DATE(C24,MATCH(B24,'Categories &amp; Settings'!$J$5:$J$16,0),A24))</f>
        <v/>
      </c>
      <c r="E24" s="2"/>
      <c r="F24" s="2"/>
      <c r="G24" s="2"/>
      <c r="H24" s="2"/>
      <c r="I24" s="2"/>
      <c r="J24" s="2"/>
      <c r="K24" s="2"/>
      <c r="L24" s="14"/>
      <c r="M24" s="15" t="str">
        <f>IF(L24="","",'Categories &amp; Settings'!$B$10)</f>
        <v/>
      </c>
      <c r="N24" s="17" t="str">
        <f t="shared" si="0"/>
        <v/>
      </c>
      <c r="O24" s="17" t="str">
        <f t="shared" si="1"/>
        <v/>
      </c>
      <c r="P24" s="2"/>
    </row>
    <row r="25" spans="1:16" ht="15">
      <c r="A25" s="2"/>
      <c r="B25" s="2"/>
      <c r="C25" s="2"/>
      <c r="D25" s="12" t="str">
        <f>IF(OR(A25="",B25="",C25=""),"",DATE(C25,MATCH(B25,'Categories &amp; Settings'!$J$5:$J$16,0),A25))</f>
        <v/>
      </c>
      <c r="E25" s="2"/>
      <c r="F25" s="2"/>
      <c r="G25" s="2"/>
      <c r="H25" s="2"/>
      <c r="I25" s="2"/>
      <c r="J25" s="2"/>
      <c r="K25" s="2"/>
      <c r="L25" s="14"/>
      <c r="M25" s="15" t="str">
        <f>IF(L25="","",'Categories &amp; Settings'!$B$10)</f>
        <v/>
      </c>
      <c r="N25" s="17" t="str">
        <f t="shared" si="0"/>
        <v/>
      </c>
      <c r="O25" s="17" t="str">
        <f t="shared" si="1"/>
        <v/>
      </c>
      <c r="P25" s="2"/>
    </row>
    <row r="26" spans="1:16" ht="15">
      <c r="A26" s="2"/>
      <c r="B26" s="2"/>
      <c r="C26" s="2"/>
      <c r="D26" s="12" t="str">
        <f>IF(OR(A26="",B26="",C26=""),"",DATE(C26,MATCH(B26,'Categories &amp; Settings'!$J$5:$J$16,0),A26))</f>
        <v/>
      </c>
      <c r="E26" s="2"/>
      <c r="F26" s="2"/>
      <c r="G26" s="2"/>
      <c r="H26" s="2"/>
      <c r="I26" s="2"/>
      <c r="J26" s="2"/>
      <c r="K26" s="2"/>
      <c r="L26" s="14"/>
      <c r="M26" s="15" t="str">
        <f>IF(L26="","",'Categories &amp; Settings'!$B$10)</f>
        <v/>
      </c>
      <c r="N26" s="17" t="str">
        <f t="shared" si="0"/>
        <v/>
      </c>
      <c r="O26" s="17" t="str">
        <f t="shared" si="1"/>
        <v/>
      </c>
      <c r="P26" s="2"/>
    </row>
    <row r="27" spans="1:16" ht="15">
      <c r="A27" s="2"/>
      <c r="B27" s="2"/>
      <c r="C27" s="2"/>
      <c r="D27" s="12" t="str">
        <f>IF(OR(A27="",B27="",C27=""),"",DATE(C27,MATCH(B27,'Categories &amp; Settings'!$J$5:$J$16,0),A27))</f>
        <v/>
      </c>
      <c r="E27" s="2"/>
      <c r="F27" s="2"/>
      <c r="G27" s="2"/>
      <c r="H27" s="2"/>
      <c r="I27" s="2"/>
      <c r="J27" s="2"/>
      <c r="K27" s="2"/>
      <c r="L27" s="14"/>
      <c r="M27" s="15" t="str">
        <f>IF(L27="","",'Categories &amp; Settings'!$B$10)</f>
        <v/>
      </c>
      <c r="N27" s="17" t="str">
        <f t="shared" si="0"/>
        <v/>
      </c>
      <c r="O27" s="17" t="str">
        <f t="shared" si="1"/>
        <v/>
      </c>
      <c r="P27" s="2"/>
    </row>
    <row r="28" spans="1:16" ht="15">
      <c r="A28" s="2"/>
      <c r="B28" s="2"/>
      <c r="C28" s="2"/>
      <c r="D28" s="12" t="str">
        <f>IF(OR(A28="",B28="",C28=""),"",DATE(C28,MATCH(B28,'Categories &amp; Settings'!$J$5:$J$16,0),A28))</f>
        <v/>
      </c>
      <c r="E28" s="2"/>
      <c r="F28" s="2"/>
      <c r="G28" s="2"/>
      <c r="H28" s="2"/>
      <c r="I28" s="2"/>
      <c r="J28" s="2"/>
      <c r="K28" s="2"/>
      <c r="L28" s="14"/>
      <c r="M28" s="15" t="str">
        <f>IF(L28="","",'Categories &amp; Settings'!$B$10)</f>
        <v/>
      </c>
      <c r="N28" s="17" t="str">
        <f t="shared" si="0"/>
        <v/>
      </c>
      <c r="O28" s="17" t="str">
        <f t="shared" si="1"/>
        <v/>
      </c>
      <c r="P28" s="2"/>
    </row>
    <row r="29" spans="1:16" ht="15">
      <c r="A29" s="2"/>
      <c r="B29" s="2"/>
      <c r="C29" s="2"/>
      <c r="D29" s="12" t="str">
        <f>IF(OR(A29="",B29="",C29=""),"",DATE(C29,MATCH(B29,'Categories &amp; Settings'!$J$5:$J$16,0),A29))</f>
        <v/>
      </c>
      <c r="E29" s="2"/>
      <c r="F29" s="2"/>
      <c r="G29" s="2"/>
      <c r="H29" s="2"/>
      <c r="I29" s="2"/>
      <c r="J29" s="2"/>
      <c r="K29" s="2"/>
      <c r="L29" s="14"/>
      <c r="M29" s="15" t="str">
        <f>IF(L29="","",'Categories &amp; Settings'!$B$10)</f>
        <v/>
      </c>
      <c r="N29" s="17" t="str">
        <f t="shared" si="0"/>
        <v/>
      </c>
      <c r="O29" s="17" t="str">
        <f t="shared" si="1"/>
        <v/>
      </c>
      <c r="P29" s="2"/>
    </row>
    <row r="30" spans="1:16" ht="15">
      <c r="A30" s="2"/>
      <c r="B30" s="2"/>
      <c r="C30" s="2"/>
      <c r="D30" s="12" t="str">
        <f>IF(OR(A30="",B30="",C30=""),"",DATE(C30,MATCH(B30,'Categories &amp; Settings'!$J$5:$J$16,0),A30))</f>
        <v/>
      </c>
      <c r="E30" s="2"/>
      <c r="F30" s="2"/>
      <c r="G30" s="2"/>
      <c r="H30" s="2"/>
      <c r="I30" s="2"/>
      <c r="J30" s="2"/>
      <c r="K30" s="2"/>
      <c r="L30" s="14"/>
      <c r="M30" s="15" t="str">
        <f>IF(L30="","",'Categories &amp; Settings'!$B$10)</f>
        <v/>
      </c>
      <c r="N30" s="17" t="str">
        <f t="shared" si="0"/>
        <v/>
      </c>
      <c r="O30" s="17" t="str">
        <f t="shared" si="1"/>
        <v/>
      </c>
      <c r="P30" s="2"/>
    </row>
    <row r="31" spans="1:16" ht="15">
      <c r="A31" s="2"/>
      <c r="B31" s="2"/>
      <c r="C31" s="2"/>
      <c r="D31" s="12" t="str">
        <f>IF(OR(A31="",B31="",C31=""),"",DATE(C31,MATCH(B31,'Categories &amp; Settings'!$J$5:$J$16,0),A31))</f>
        <v/>
      </c>
      <c r="E31" s="2"/>
      <c r="F31" s="2"/>
      <c r="G31" s="2"/>
      <c r="H31" s="2"/>
      <c r="I31" s="2"/>
      <c r="J31" s="2"/>
      <c r="K31" s="2"/>
      <c r="L31" s="14"/>
      <c r="M31" s="15" t="str">
        <f>IF(L31="","",'Categories &amp; Settings'!$B$10)</f>
        <v/>
      </c>
      <c r="N31" s="17" t="str">
        <f t="shared" si="0"/>
        <v/>
      </c>
      <c r="O31" s="17" t="str">
        <f t="shared" si="1"/>
        <v/>
      </c>
      <c r="P31" s="2"/>
    </row>
    <row r="32" spans="1:16" ht="15">
      <c r="A32" s="2"/>
      <c r="B32" s="2"/>
      <c r="C32" s="2"/>
      <c r="D32" s="12" t="str">
        <f>IF(OR(A32="",B32="",C32=""),"",DATE(C32,MATCH(B32,'Categories &amp; Settings'!$J$5:$J$16,0),A32))</f>
        <v/>
      </c>
      <c r="E32" s="2"/>
      <c r="F32" s="2"/>
      <c r="G32" s="2"/>
      <c r="H32" s="2"/>
      <c r="I32" s="2"/>
      <c r="J32" s="2"/>
      <c r="K32" s="2"/>
      <c r="L32" s="14"/>
      <c r="M32" s="15" t="str">
        <f>IF(L32="","",'Categories &amp; Settings'!$B$10)</f>
        <v/>
      </c>
      <c r="N32" s="17" t="str">
        <f t="shared" si="0"/>
        <v/>
      </c>
      <c r="O32" s="17" t="str">
        <f t="shared" si="1"/>
        <v/>
      </c>
      <c r="P32" s="2"/>
    </row>
    <row r="33" spans="1:16" ht="15">
      <c r="A33" s="2"/>
      <c r="B33" s="2"/>
      <c r="C33" s="2"/>
      <c r="D33" s="12" t="str">
        <f>IF(OR(A33="",B33="",C33=""),"",DATE(C33,MATCH(B33,'Categories &amp; Settings'!$J$5:$J$16,0),A33))</f>
        <v/>
      </c>
      <c r="E33" s="2"/>
      <c r="F33" s="2"/>
      <c r="G33" s="2"/>
      <c r="H33" s="2"/>
      <c r="I33" s="2"/>
      <c r="J33" s="2"/>
      <c r="K33" s="2"/>
      <c r="L33" s="14"/>
      <c r="M33" s="15" t="str">
        <f>IF(L33="","",'Categories &amp; Settings'!$B$10)</f>
        <v/>
      </c>
      <c r="N33" s="17" t="str">
        <f t="shared" si="0"/>
        <v/>
      </c>
      <c r="O33" s="17" t="str">
        <f t="shared" si="1"/>
        <v/>
      </c>
      <c r="P33" s="2"/>
    </row>
    <row r="34" spans="1:16" ht="15">
      <c r="A34" s="2"/>
      <c r="B34" s="2"/>
      <c r="C34" s="2"/>
      <c r="D34" s="12" t="str">
        <f>IF(OR(A34="",B34="",C34=""),"",DATE(C34,MATCH(B34,'Categories &amp; Settings'!$J$5:$J$16,0),A34))</f>
        <v/>
      </c>
      <c r="E34" s="2"/>
      <c r="F34" s="2"/>
      <c r="G34" s="2"/>
      <c r="H34" s="2"/>
      <c r="I34" s="2"/>
      <c r="J34" s="2"/>
      <c r="K34" s="2"/>
      <c r="L34" s="14"/>
      <c r="M34" s="15" t="str">
        <f>IF(L34="","",'Categories &amp; Settings'!$B$10)</f>
        <v/>
      </c>
      <c r="N34" s="17" t="str">
        <f t="shared" si="0"/>
        <v/>
      </c>
      <c r="O34" s="17" t="str">
        <f t="shared" si="1"/>
        <v/>
      </c>
      <c r="P34" s="2"/>
    </row>
    <row r="35" spans="1:16" ht="15">
      <c r="A35" s="2"/>
      <c r="B35" s="2"/>
      <c r="C35" s="2"/>
      <c r="D35" s="12" t="str">
        <f>IF(OR(A35="",B35="",C35=""),"",DATE(C35,MATCH(B35,'Categories &amp; Settings'!$J$5:$J$16,0),A35))</f>
        <v/>
      </c>
      <c r="E35" s="2"/>
      <c r="F35" s="2"/>
      <c r="G35" s="2"/>
      <c r="H35" s="2"/>
      <c r="I35" s="2"/>
      <c r="J35" s="2"/>
      <c r="K35" s="2"/>
      <c r="L35" s="14"/>
      <c r="M35" s="15" t="str">
        <f>IF(L35="","",'Categories &amp; Settings'!$B$10)</f>
        <v/>
      </c>
      <c r="N35" s="17" t="str">
        <f t="shared" si="0"/>
        <v/>
      </c>
      <c r="O35" s="17" t="str">
        <f t="shared" si="1"/>
        <v/>
      </c>
      <c r="P35" s="2"/>
    </row>
    <row r="36" spans="1:16" ht="15">
      <c r="A36" s="2"/>
      <c r="B36" s="2"/>
      <c r="C36" s="2"/>
      <c r="D36" s="12" t="str">
        <f>IF(OR(A36="",B36="",C36=""),"",DATE(C36,MATCH(B36,'Categories &amp; Settings'!$J$5:$J$16,0),A36))</f>
        <v/>
      </c>
      <c r="E36" s="2"/>
      <c r="F36" s="2"/>
      <c r="G36" s="2"/>
      <c r="H36" s="2"/>
      <c r="I36" s="2"/>
      <c r="J36" s="2"/>
      <c r="K36" s="2"/>
      <c r="L36" s="14"/>
      <c r="M36" s="15" t="str">
        <f>IF(L36="","",'Categories &amp; Settings'!$B$10)</f>
        <v/>
      </c>
      <c r="N36" s="17" t="str">
        <f t="shared" si="0"/>
        <v/>
      </c>
      <c r="O36" s="17" t="str">
        <f t="shared" si="1"/>
        <v/>
      </c>
      <c r="P36" s="2"/>
    </row>
    <row r="37" spans="1:16" ht="15">
      <c r="A37" s="2"/>
      <c r="B37" s="2"/>
      <c r="C37" s="2"/>
      <c r="D37" s="12" t="str">
        <f>IF(OR(A37="",B37="",C37=""),"",DATE(C37,MATCH(B37,'Categories &amp; Settings'!$J$5:$J$16,0),A37))</f>
        <v/>
      </c>
      <c r="E37" s="2"/>
      <c r="F37" s="2"/>
      <c r="G37" s="2"/>
      <c r="H37" s="2"/>
      <c r="I37" s="2"/>
      <c r="J37" s="2"/>
      <c r="K37" s="2"/>
      <c r="L37" s="14"/>
      <c r="M37" s="15" t="str">
        <f>IF(L37="","",'Categories &amp; Settings'!$B$10)</f>
        <v/>
      </c>
      <c r="N37" s="17" t="str">
        <f t="shared" si="0"/>
        <v/>
      </c>
      <c r="O37" s="17" t="str">
        <f t="shared" si="1"/>
        <v/>
      </c>
      <c r="P37" s="2"/>
    </row>
    <row r="38" spans="1:16" ht="15">
      <c r="A38" s="2"/>
      <c r="B38" s="2"/>
      <c r="C38" s="2"/>
      <c r="D38" s="12" t="str">
        <f>IF(OR(A38="",B38="",C38=""),"",DATE(C38,MATCH(B38,'Categories &amp; Settings'!$J$5:$J$16,0),A38))</f>
        <v/>
      </c>
      <c r="E38" s="2"/>
      <c r="F38" s="2"/>
      <c r="G38" s="2"/>
      <c r="H38" s="2"/>
      <c r="I38" s="2"/>
      <c r="J38" s="2"/>
      <c r="K38" s="2"/>
      <c r="L38" s="14"/>
      <c r="M38" s="15" t="str">
        <f>IF(L38="","",'Categories &amp; Settings'!$B$10)</f>
        <v/>
      </c>
      <c r="N38" s="17" t="str">
        <f t="shared" si="0"/>
        <v/>
      </c>
      <c r="O38" s="17" t="str">
        <f t="shared" si="1"/>
        <v/>
      </c>
      <c r="P38" s="2"/>
    </row>
    <row r="39" spans="1:16" ht="15">
      <c r="A39" s="2"/>
      <c r="B39" s="2"/>
      <c r="C39" s="2"/>
      <c r="D39" s="12" t="str">
        <f>IF(OR(A39="",B39="",C39=""),"",DATE(C39,MATCH(B39,'Categories &amp; Settings'!$J$5:$J$16,0),A39))</f>
        <v/>
      </c>
      <c r="E39" s="2"/>
      <c r="F39" s="2"/>
      <c r="G39" s="2"/>
      <c r="H39" s="2"/>
      <c r="I39" s="2"/>
      <c r="J39" s="2"/>
      <c r="K39" s="2"/>
      <c r="L39" s="14"/>
      <c r="M39" s="15" t="str">
        <f>IF(L39="","",'Categories &amp; Settings'!$B$10)</f>
        <v/>
      </c>
      <c r="N39" s="17" t="str">
        <f t="shared" si="0"/>
        <v/>
      </c>
      <c r="O39" s="17" t="str">
        <f t="shared" si="1"/>
        <v/>
      </c>
      <c r="P39" s="2"/>
    </row>
    <row r="40" spans="1:16" ht="15">
      <c r="A40" s="2"/>
      <c r="B40" s="2"/>
      <c r="C40" s="2"/>
      <c r="D40" s="12" t="str">
        <f>IF(OR(A40="",B40="",C40=""),"",DATE(C40,MATCH(B40,'Categories &amp; Settings'!$J$5:$J$16,0),A40))</f>
        <v/>
      </c>
      <c r="E40" s="2"/>
      <c r="F40" s="2"/>
      <c r="G40" s="2"/>
      <c r="H40" s="2"/>
      <c r="I40" s="2"/>
      <c r="J40" s="2"/>
      <c r="K40" s="2"/>
      <c r="L40" s="14"/>
      <c r="M40" s="15" t="str">
        <f>IF(L40="","",'Categories &amp; Settings'!$B$10)</f>
        <v/>
      </c>
      <c r="N40" s="17" t="str">
        <f t="shared" si="0"/>
        <v/>
      </c>
      <c r="O40" s="17" t="str">
        <f t="shared" si="1"/>
        <v/>
      </c>
      <c r="P40" s="2"/>
    </row>
    <row r="41" spans="1:16" ht="15">
      <c r="A41" s="2"/>
      <c r="B41" s="2"/>
      <c r="C41" s="2"/>
      <c r="D41" s="12" t="str">
        <f>IF(OR(A41="",B41="",C41=""),"",DATE(C41,MATCH(B41,'Categories &amp; Settings'!$J$5:$J$16,0),A41))</f>
        <v/>
      </c>
      <c r="E41" s="2"/>
      <c r="F41" s="2"/>
      <c r="G41" s="2"/>
      <c r="H41" s="2"/>
      <c r="I41" s="2"/>
      <c r="J41" s="2"/>
      <c r="K41" s="2"/>
      <c r="L41" s="14"/>
      <c r="M41" s="15" t="str">
        <f>IF(L41="","",'Categories &amp; Settings'!$B$10)</f>
        <v/>
      </c>
      <c r="N41" s="17" t="str">
        <f t="shared" si="0"/>
        <v/>
      </c>
      <c r="O41" s="17" t="str">
        <f t="shared" si="1"/>
        <v/>
      </c>
      <c r="P41" s="2"/>
    </row>
    <row r="42" spans="1:16" ht="15">
      <c r="A42" s="2"/>
      <c r="B42" s="2"/>
      <c r="C42" s="2"/>
      <c r="D42" s="12" t="str">
        <f>IF(OR(A42="",B42="",C42=""),"",DATE(C42,MATCH(B42,'Categories &amp; Settings'!$J$5:$J$16,0),A42))</f>
        <v/>
      </c>
      <c r="E42" s="2"/>
      <c r="F42" s="2"/>
      <c r="G42" s="2"/>
      <c r="H42" s="2"/>
      <c r="I42" s="2"/>
      <c r="J42" s="2"/>
      <c r="K42" s="2"/>
      <c r="L42" s="14"/>
      <c r="M42" s="15" t="str">
        <f>IF(L42="","",'Categories &amp; Settings'!$B$10)</f>
        <v/>
      </c>
      <c r="N42" s="17" t="str">
        <f t="shared" si="0"/>
        <v/>
      </c>
      <c r="O42" s="17" t="str">
        <f t="shared" si="1"/>
        <v/>
      </c>
      <c r="P42" s="2"/>
    </row>
    <row r="43" spans="1:16" ht="15">
      <c r="A43" s="2"/>
      <c r="B43" s="2"/>
      <c r="C43" s="2"/>
      <c r="D43" s="12" t="str">
        <f>IF(OR(A43="",B43="",C43=""),"",DATE(C43,MATCH(B43,'Categories &amp; Settings'!$J$5:$J$16,0),A43))</f>
        <v/>
      </c>
      <c r="E43" s="2"/>
      <c r="F43" s="2"/>
      <c r="G43" s="2"/>
      <c r="H43" s="2"/>
      <c r="I43" s="2"/>
      <c r="J43" s="2"/>
      <c r="K43" s="2"/>
      <c r="L43" s="14"/>
      <c r="M43" s="15" t="str">
        <f>IF(L43="","",'Categories &amp; Settings'!$B$10)</f>
        <v/>
      </c>
      <c r="N43" s="17" t="str">
        <f t="shared" si="0"/>
        <v/>
      </c>
      <c r="O43" s="17" t="str">
        <f t="shared" si="1"/>
        <v/>
      </c>
      <c r="P43" s="2"/>
    </row>
    <row r="44" spans="1:16" ht="15">
      <c r="A44" s="2"/>
      <c r="B44" s="2"/>
      <c r="C44" s="2"/>
      <c r="D44" s="12" t="str">
        <f>IF(OR(A44="",B44="",C44=""),"",DATE(C44,MATCH(B44,'Categories &amp; Settings'!$J$5:$J$16,0),A44))</f>
        <v/>
      </c>
      <c r="E44" s="2"/>
      <c r="F44" s="2"/>
      <c r="G44" s="2"/>
      <c r="H44" s="2"/>
      <c r="I44" s="2"/>
      <c r="J44" s="2"/>
      <c r="K44" s="2"/>
      <c r="L44" s="14"/>
      <c r="M44" s="15" t="str">
        <f>IF(L44="","",'Categories &amp; Settings'!$B$10)</f>
        <v/>
      </c>
      <c r="N44" s="17" t="str">
        <f t="shared" si="0"/>
        <v/>
      </c>
      <c r="O44" s="17" t="str">
        <f t="shared" si="1"/>
        <v/>
      </c>
      <c r="P44" s="2"/>
    </row>
    <row r="45" spans="1:16" ht="15">
      <c r="A45" s="2"/>
      <c r="B45" s="2"/>
      <c r="C45" s="2"/>
      <c r="D45" s="12" t="str">
        <f>IF(OR(A45="",B45="",C45=""),"",DATE(C45,MATCH(B45,'Categories &amp; Settings'!$J$5:$J$16,0),A45))</f>
        <v/>
      </c>
      <c r="E45" s="2"/>
      <c r="F45" s="2"/>
      <c r="G45" s="2"/>
      <c r="H45" s="2"/>
      <c r="I45" s="2"/>
      <c r="J45" s="2"/>
      <c r="K45" s="2"/>
      <c r="L45" s="14"/>
      <c r="M45" s="15" t="str">
        <f>IF(L45="","",'Categories &amp; Settings'!$B$10)</f>
        <v/>
      </c>
      <c r="N45" s="17" t="str">
        <f t="shared" si="0"/>
        <v/>
      </c>
      <c r="O45" s="17" t="str">
        <f t="shared" si="1"/>
        <v/>
      </c>
      <c r="P45" s="2"/>
    </row>
    <row r="46" spans="1:16" ht="15">
      <c r="A46" s="2"/>
      <c r="B46" s="2"/>
      <c r="C46" s="2"/>
      <c r="D46" s="12" t="str">
        <f>IF(OR(A46="",B46="",C46=""),"",DATE(C46,MATCH(B46,'Categories &amp; Settings'!$J$5:$J$16,0),A46))</f>
        <v/>
      </c>
      <c r="E46" s="2"/>
      <c r="F46" s="2"/>
      <c r="G46" s="2"/>
      <c r="H46" s="2"/>
      <c r="I46" s="2"/>
      <c r="J46" s="2"/>
      <c r="K46" s="2"/>
      <c r="L46" s="14"/>
      <c r="M46" s="15" t="str">
        <f>IF(L46="","",'Categories &amp; Settings'!$B$10)</f>
        <v/>
      </c>
      <c r="N46" s="17" t="str">
        <f t="shared" si="0"/>
        <v/>
      </c>
      <c r="O46" s="17" t="str">
        <f t="shared" si="1"/>
        <v/>
      </c>
      <c r="P46" s="2"/>
    </row>
    <row r="47" spans="1:16" ht="15">
      <c r="A47" s="2"/>
      <c r="B47" s="2"/>
      <c r="C47" s="2"/>
      <c r="D47" s="12" t="str">
        <f>IF(OR(A47="",B47="",C47=""),"",DATE(C47,MATCH(B47,'Categories &amp; Settings'!$J$5:$J$16,0),A47))</f>
        <v/>
      </c>
      <c r="E47" s="2"/>
      <c r="F47" s="2"/>
      <c r="G47" s="2"/>
      <c r="H47" s="2"/>
      <c r="I47" s="2"/>
      <c r="J47" s="2"/>
      <c r="K47" s="2"/>
      <c r="L47" s="14"/>
      <c r="M47" s="15" t="str">
        <f>IF(L47="","",'Categories &amp; Settings'!$B$10)</f>
        <v/>
      </c>
      <c r="N47" s="17" t="str">
        <f t="shared" si="0"/>
        <v/>
      </c>
      <c r="O47" s="17" t="str">
        <f t="shared" si="1"/>
        <v/>
      </c>
      <c r="P47" s="2"/>
    </row>
    <row r="48" spans="1:16" ht="15">
      <c r="A48" s="2"/>
      <c r="B48" s="2"/>
      <c r="C48" s="2"/>
      <c r="D48" s="12" t="str">
        <f>IF(OR(A48="",B48="",C48=""),"",DATE(C48,MATCH(B48,'Categories &amp; Settings'!$J$5:$J$16,0),A48))</f>
        <v/>
      </c>
      <c r="E48" s="2"/>
      <c r="F48" s="2"/>
      <c r="G48" s="2"/>
      <c r="H48" s="2"/>
      <c r="I48" s="2"/>
      <c r="J48" s="2"/>
      <c r="K48" s="2"/>
      <c r="L48" s="14"/>
      <c r="M48" s="15" t="str">
        <f>IF(L48="","",'Categories &amp; Settings'!$B$10)</f>
        <v/>
      </c>
      <c r="N48" s="17" t="str">
        <f t="shared" si="0"/>
        <v/>
      </c>
      <c r="O48" s="17" t="str">
        <f t="shared" si="1"/>
        <v/>
      </c>
      <c r="P48" s="2"/>
    </row>
    <row r="49" spans="1:16" ht="15">
      <c r="A49" s="2"/>
      <c r="B49" s="2"/>
      <c r="C49" s="2"/>
      <c r="D49" s="12" t="str">
        <f>IF(OR(A49="",B49="",C49=""),"",DATE(C49,MATCH(B49,'Categories &amp; Settings'!$J$5:$J$16,0),A49))</f>
        <v/>
      </c>
      <c r="E49" s="2"/>
      <c r="F49" s="2"/>
      <c r="G49" s="2"/>
      <c r="H49" s="2"/>
      <c r="I49" s="2"/>
      <c r="J49" s="2"/>
      <c r="K49" s="2"/>
      <c r="L49" s="14"/>
      <c r="M49" s="15" t="str">
        <f>IF(L49="","",'Categories &amp; Settings'!$B$10)</f>
        <v/>
      </c>
      <c r="N49" s="17" t="str">
        <f t="shared" si="0"/>
        <v/>
      </c>
      <c r="O49" s="17" t="str">
        <f t="shared" si="1"/>
        <v/>
      </c>
      <c r="P49" s="2"/>
    </row>
    <row r="50" spans="1:16" ht="15">
      <c r="A50" s="2"/>
      <c r="B50" s="2"/>
      <c r="C50" s="2"/>
      <c r="D50" s="12" t="str">
        <f>IF(OR(A50="",B50="",C50=""),"",DATE(C50,MATCH(B50,'Categories &amp; Settings'!$J$5:$J$16,0),A50))</f>
        <v/>
      </c>
      <c r="E50" s="2"/>
      <c r="F50" s="2"/>
      <c r="G50" s="2"/>
      <c r="H50" s="2"/>
      <c r="I50" s="2"/>
      <c r="J50" s="2"/>
      <c r="K50" s="2"/>
      <c r="L50" s="14"/>
      <c r="M50" s="15" t="str">
        <f>IF(L50="","",'Categories &amp; Settings'!$B$10)</f>
        <v/>
      </c>
      <c r="N50" s="17" t="str">
        <f t="shared" si="0"/>
        <v/>
      </c>
      <c r="O50" s="17" t="str">
        <f t="shared" si="1"/>
        <v/>
      </c>
      <c r="P50" s="2"/>
    </row>
    <row r="51" spans="1:16" ht="15">
      <c r="A51" s="2"/>
      <c r="B51" s="2"/>
      <c r="C51" s="2"/>
      <c r="D51" s="12" t="str">
        <f>IF(OR(A51="",B51="",C51=""),"",DATE(C51,MATCH(B51,'Categories &amp; Settings'!$J$5:$J$16,0),A51))</f>
        <v/>
      </c>
      <c r="E51" s="2"/>
      <c r="F51" s="2"/>
      <c r="G51" s="2"/>
      <c r="H51" s="2"/>
      <c r="I51" s="2"/>
      <c r="J51" s="2"/>
      <c r="K51" s="2"/>
      <c r="L51" s="14"/>
      <c r="M51" s="15" t="str">
        <f>IF(L51="","",'Categories &amp; Settings'!$B$10)</f>
        <v/>
      </c>
      <c r="N51" s="17" t="str">
        <f t="shared" si="0"/>
        <v/>
      </c>
      <c r="O51" s="17" t="str">
        <f t="shared" si="1"/>
        <v/>
      </c>
      <c r="P51" s="2"/>
    </row>
    <row r="52" spans="1:16" ht="15">
      <c r="A52" s="2"/>
      <c r="B52" s="2"/>
      <c r="C52" s="2"/>
      <c r="D52" s="12" t="str">
        <f>IF(OR(A52="",B52="",C52=""),"",DATE(C52,MATCH(B52,'Categories &amp; Settings'!$J$5:$J$16,0),A52))</f>
        <v/>
      </c>
      <c r="E52" s="2"/>
      <c r="F52" s="2"/>
      <c r="G52" s="2"/>
      <c r="H52" s="2"/>
      <c r="I52" s="2"/>
      <c r="J52" s="2"/>
      <c r="K52" s="2"/>
      <c r="L52" s="14"/>
      <c r="M52" s="15" t="str">
        <f>IF(L52="","",'Categories &amp; Settings'!$B$10)</f>
        <v/>
      </c>
      <c r="N52" s="17" t="str">
        <f t="shared" si="0"/>
        <v/>
      </c>
      <c r="O52" s="17" t="str">
        <f t="shared" si="1"/>
        <v/>
      </c>
      <c r="P52" s="2"/>
    </row>
    <row r="53" spans="1:16" ht="15">
      <c r="A53" s="2"/>
      <c r="B53" s="2"/>
      <c r="C53" s="2"/>
      <c r="D53" s="12" t="str">
        <f>IF(OR(A53="",B53="",C53=""),"",DATE(C53,MATCH(B53,'Categories &amp; Settings'!$J$5:$J$16,0),A53))</f>
        <v/>
      </c>
      <c r="E53" s="2"/>
      <c r="F53" s="2"/>
      <c r="G53" s="2"/>
      <c r="H53" s="2"/>
      <c r="I53" s="2"/>
      <c r="J53" s="2"/>
      <c r="K53" s="2"/>
      <c r="L53" s="14"/>
      <c r="M53" s="15" t="str">
        <f>IF(L53="","",'Categories &amp; Settings'!$B$10)</f>
        <v/>
      </c>
      <c r="N53" s="17" t="str">
        <f t="shared" si="0"/>
        <v/>
      </c>
      <c r="O53" s="17" t="str">
        <f t="shared" si="1"/>
        <v/>
      </c>
      <c r="P53" s="2"/>
    </row>
    <row r="54" spans="1:16" ht="15">
      <c r="A54" s="2"/>
      <c r="B54" s="2"/>
      <c r="C54" s="2"/>
      <c r="D54" s="12" t="str">
        <f>IF(OR(A54="",B54="",C54=""),"",DATE(C54,MATCH(B54,'Categories &amp; Settings'!$J$5:$J$16,0),A54))</f>
        <v/>
      </c>
      <c r="E54" s="2"/>
      <c r="F54" s="2"/>
      <c r="G54" s="2"/>
      <c r="H54" s="2"/>
      <c r="I54" s="2"/>
      <c r="J54" s="2"/>
      <c r="K54" s="2"/>
      <c r="L54" s="14"/>
      <c r="M54" s="15" t="str">
        <f>IF(L54="","",'Categories &amp; Settings'!$B$10)</f>
        <v/>
      </c>
      <c r="N54" s="17" t="str">
        <f t="shared" si="0"/>
        <v/>
      </c>
      <c r="O54" s="17" t="str">
        <f t="shared" si="1"/>
        <v/>
      </c>
      <c r="P54" s="2"/>
    </row>
    <row r="55" spans="1:16" ht="15">
      <c r="A55" s="2"/>
      <c r="B55" s="2"/>
      <c r="C55" s="2"/>
      <c r="D55" s="12" t="str">
        <f>IF(OR(A55="",B55="",C55=""),"",DATE(C55,MATCH(B55,'Categories &amp; Settings'!$J$5:$J$16,0),A55))</f>
        <v/>
      </c>
      <c r="E55" s="2"/>
      <c r="F55" s="2"/>
      <c r="G55" s="2"/>
      <c r="H55" s="2"/>
      <c r="I55" s="2"/>
      <c r="J55" s="2"/>
      <c r="K55" s="2"/>
      <c r="L55" s="14"/>
      <c r="M55" s="15" t="str">
        <f>IF(L55="","",'Categories &amp; Settings'!$B$10)</f>
        <v/>
      </c>
      <c r="N55" s="17" t="str">
        <f t="shared" si="0"/>
        <v/>
      </c>
      <c r="O55" s="17" t="str">
        <f t="shared" si="1"/>
        <v/>
      </c>
      <c r="P55" s="2"/>
    </row>
    <row r="56" spans="1:16" ht="15">
      <c r="A56" s="2"/>
      <c r="B56" s="2"/>
      <c r="C56" s="2"/>
      <c r="D56" s="12" t="str">
        <f>IF(OR(A56="",B56="",C56=""),"",DATE(C56,MATCH(B56,'Categories &amp; Settings'!$J$5:$J$16,0),A56))</f>
        <v/>
      </c>
      <c r="E56" s="2"/>
      <c r="F56" s="2"/>
      <c r="G56" s="2"/>
      <c r="H56" s="2"/>
      <c r="I56" s="2"/>
      <c r="J56" s="2"/>
      <c r="K56" s="2"/>
      <c r="L56" s="14"/>
      <c r="M56" s="15" t="str">
        <f>IF(L56="","",'Categories &amp; Settings'!$B$10)</f>
        <v/>
      </c>
      <c r="N56" s="17" t="str">
        <f t="shared" si="0"/>
        <v/>
      </c>
      <c r="O56" s="17" t="str">
        <f t="shared" si="1"/>
        <v/>
      </c>
      <c r="P56" s="2"/>
    </row>
    <row r="57" spans="1:16" ht="15">
      <c r="A57" s="2"/>
      <c r="B57" s="2"/>
      <c r="C57" s="2"/>
      <c r="D57" s="12" t="str">
        <f>IF(OR(A57="",B57="",C57=""),"",DATE(C57,MATCH(B57,'Categories &amp; Settings'!$J$5:$J$16,0),A57))</f>
        <v/>
      </c>
      <c r="E57" s="2"/>
      <c r="F57" s="2"/>
      <c r="G57" s="2"/>
      <c r="H57" s="2"/>
      <c r="I57" s="2"/>
      <c r="J57" s="2"/>
      <c r="K57" s="2"/>
      <c r="L57" s="14"/>
      <c r="M57" s="15" t="str">
        <f>IF(L57="","",'Categories &amp; Settings'!$B$10)</f>
        <v/>
      </c>
      <c r="N57" s="17" t="str">
        <f t="shared" si="0"/>
        <v/>
      </c>
      <c r="O57" s="17" t="str">
        <f t="shared" si="1"/>
        <v/>
      </c>
      <c r="P57" s="2"/>
    </row>
    <row r="58" spans="1:16" ht="15">
      <c r="A58" s="2"/>
      <c r="B58" s="2"/>
      <c r="C58" s="2"/>
      <c r="D58" s="12" t="str">
        <f>IF(OR(A58="",B58="",C58=""),"",DATE(C58,MATCH(B58,'Categories &amp; Settings'!$J$5:$J$16,0),A58))</f>
        <v/>
      </c>
      <c r="E58" s="2"/>
      <c r="F58" s="2"/>
      <c r="G58" s="2"/>
      <c r="H58" s="2"/>
      <c r="I58" s="2"/>
      <c r="J58" s="2"/>
      <c r="K58" s="2"/>
      <c r="L58" s="14"/>
      <c r="M58" s="15" t="str">
        <f>IF(L58="","",'Categories &amp; Settings'!$B$10)</f>
        <v/>
      </c>
      <c r="N58" s="17" t="str">
        <f t="shared" si="0"/>
        <v/>
      </c>
      <c r="O58" s="17" t="str">
        <f t="shared" si="1"/>
        <v/>
      </c>
      <c r="P58" s="2"/>
    </row>
    <row r="59" spans="1:16" ht="15">
      <c r="A59" s="2"/>
      <c r="B59" s="2"/>
      <c r="C59" s="2"/>
      <c r="D59" s="12" t="str">
        <f>IF(OR(A59="",B59="",C59=""),"",DATE(C59,MATCH(B59,'Categories &amp; Settings'!$J$5:$J$16,0),A59))</f>
        <v/>
      </c>
      <c r="E59" s="2"/>
      <c r="F59" s="2"/>
      <c r="G59" s="2"/>
      <c r="H59" s="2"/>
      <c r="I59" s="2"/>
      <c r="J59" s="2"/>
      <c r="K59" s="2"/>
      <c r="L59" s="14"/>
      <c r="M59" s="15" t="str">
        <f>IF(L59="","",'Categories &amp; Settings'!$B$10)</f>
        <v/>
      </c>
      <c r="N59" s="17" t="str">
        <f t="shared" si="0"/>
        <v/>
      </c>
      <c r="O59" s="17" t="str">
        <f t="shared" si="1"/>
        <v/>
      </c>
      <c r="P59" s="2"/>
    </row>
    <row r="60" spans="1:16" ht="15">
      <c r="A60" s="2"/>
      <c r="B60" s="2"/>
      <c r="C60" s="2"/>
      <c r="D60" s="12" t="str">
        <f>IF(OR(A60="",B60="",C60=""),"",DATE(C60,MATCH(B60,'Categories &amp; Settings'!$J$5:$J$16,0),A60))</f>
        <v/>
      </c>
      <c r="E60" s="2"/>
      <c r="F60" s="2"/>
      <c r="G60" s="2"/>
      <c r="H60" s="2"/>
      <c r="I60" s="2"/>
      <c r="J60" s="2"/>
      <c r="K60" s="2"/>
      <c r="L60" s="14"/>
      <c r="M60" s="15" t="str">
        <f>IF(L60="","",'Categories &amp; Settings'!$B$10)</f>
        <v/>
      </c>
      <c r="N60" s="17" t="str">
        <f t="shared" si="0"/>
        <v/>
      </c>
      <c r="O60" s="17" t="str">
        <f t="shared" si="1"/>
        <v/>
      </c>
      <c r="P60" s="2"/>
    </row>
    <row r="61" spans="1:16" ht="15">
      <c r="A61" s="2"/>
      <c r="B61" s="2"/>
      <c r="C61" s="2"/>
      <c r="D61" s="12" t="str">
        <f>IF(OR(A61="",B61="",C61=""),"",DATE(C61,MATCH(B61,'Categories &amp; Settings'!$J$5:$J$16,0),A61))</f>
        <v/>
      </c>
      <c r="E61" s="2"/>
      <c r="F61" s="2"/>
      <c r="G61" s="2"/>
      <c r="H61" s="2"/>
      <c r="I61" s="2"/>
      <c r="J61" s="2"/>
      <c r="K61" s="2"/>
      <c r="L61" s="14"/>
      <c r="M61" s="15" t="str">
        <f>IF(L61="","",'Categories &amp; Settings'!$B$10)</f>
        <v/>
      </c>
      <c r="N61" s="17" t="str">
        <f t="shared" si="0"/>
        <v/>
      </c>
      <c r="O61" s="17" t="str">
        <f t="shared" si="1"/>
        <v/>
      </c>
      <c r="P61" s="2"/>
    </row>
    <row r="62" spans="1:16" ht="15">
      <c r="A62" s="2"/>
      <c r="B62" s="2"/>
      <c r="C62" s="2"/>
      <c r="D62" s="12" t="str">
        <f>IF(OR(A62="",B62="",C62=""),"",DATE(C62,MATCH(B62,'Categories &amp; Settings'!$J$5:$J$16,0),A62))</f>
        <v/>
      </c>
      <c r="E62" s="2"/>
      <c r="F62" s="2"/>
      <c r="G62" s="2"/>
      <c r="H62" s="2"/>
      <c r="I62" s="2"/>
      <c r="J62" s="2"/>
      <c r="K62" s="2"/>
      <c r="L62" s="14"/>
      <c r="M62" s="15" t="str">
        <f>IF(L62="","",'Categories &amp; Settings'!$B$10)</f>
        <v/>
      </c>
      <c r="N62" s="17" t="str">
        <f t="shared" si="0"/>
        <v/>
      </c>
      <c r="O62" s="17" t="str">
        <f t="shared" si="1"/>
        <v/>
      </c>
      <c r="P62" s="2"/>
    </row>
    <row r="63" spans="1:16" ht="15">
      <c r="A63" s="2"/>
      <c r="B63" s="2"/>
      <c r="C63" s="2"/>
      <c r="D63" s="12" t="str">
        <f>IF(OR(A63="",B63="",C63=""),"",DATE(C63,MATCH(B63,'Categories &amp; Settings'!$J$5:$J$16,0),A63))</f>
        <v/>
      </c>
      <c r="E63" s="2"/>
      <c r="F63" s="2"/>
      <c r="G63" s="2"/>
      <c r="H63" s="2"/>
      <c r="I63" s="2"/>
      <c r="J63" s="2"/>
      <c r="K63" s="2"/>
      <c r="L63" s="14"/>
      <c r="M63" s="15" t="str">
        <f>IF(L63="","",'Categories &amp; Settings'!$B$10)</f>
        <v/>
      </c>
      <c r="N63" s="17" t="str">
        <f t="shared" si="0"/>
        <v/>
      </c>
      <c r="O63" s="17" t="str">
        <f t="shared" si="1"/>
        <v/>
      </c>
      <c r="P63" s="2"/>
    </row>
    <row r="64" spans="1:16" ht="15">
      <c r="A64" s="2"/>
      <c r="B64" s="2"/>
      <c r="C64" s="2"/>
      <c r="D64" s="12" t="str">
        <f>IF(OR(A64="",B64="",C64=""),"",DATE(C64,MATCH(B64,'Categories &amp; Settings'!$J$5:$J$16,0),A64))</f>
        <v/>
      </c>
      <c r="E64" s="2"/>
      <c r="F64" s="2"/>
      <c r="G64" s="2"/>
      <c r="H64" s="2"/>
      <c r="I64" s="2"/>
      <c r="J64" s="2"/>
      <c r="K64" s="2"/>
      <c r="L64" s="14"/>
      <c r="M64" s="15" t="str">
        <f>IF(L64="","",'Categories &amp; Settings'!$B$10)</f>
        <v/>
      </c>
      <c r="N64" s="17" t="str">
        <f t="shared" si="0"/>
        <v/>
      </c>
      <c r="O64" s="17" t="str">
        <f t="shared" si="1"/>
        <v/>
      </c>
      <c r="P64" s="2"/>
    </row>
    <row r="65" spans="1:16" ht="15">
      <c r="A65" s="2"/>
      <c r="B65" s="2"/>
      <c r="C65" s="2"/>
      <c r="D65" s="12" t="str">
        <f>IF(OR(A65="",B65="",C65=""),"",DATE(C65,MATCH(B65,'Categories &amp; Settings'!$J$5:$J$16,0),A65))</f>
        <v/>
      </c>
      <c r="E65" s="2"/>
      <c r="F65" s="2"/>
      <c r="G65" s="2"/>
      <c r="H65" s="2"/>
      <c r="I65" s="2"/>
      <c r="J65" s="2"/>
      <c r="K65" s="2"/>
      <c r="L65" s="14"/>
      <c r="M65" s="15" t="str">
        <f>IF(L65="","",'Categories &amp; Settings'!$B$10)</f>
        <v/>
      </c>
      <c r="N65" s="17" t="str">
        <f t="shared" si="0"/>
        <v/>
      </c>
      <c r="O65" s="17" t="str">
        <f t="shared" si="1"/>
        <v/>
      </c>
      <c r="P65" s="2"/>
    </row>
    <row r="66" spans="1:16" ht="15">
      <c r="A66" s="2"/>
      <c r="B66" s="2"/>
      <c r="C66" s="2"/>
      <c r="D66" s="12" t="str">
        <f>IF(OR(A66="",B66="",C66=""),"",DATE(C66,MATCH(B66,'Categories &amp; Settings'!$J$5:$J$16,0),A66))</f>
        <v/>
      </c>
      <c r="E66" s="2"/>
      <c r="F66" s="2"/>
      <c r="G66" s="2"/>
      <c r="H66" s="2"/>
      <c r="I66" s="2"/>
      <c r="J66" s="2"/>
      <c r="K66" s="2"/>
      <c r="L66" s="14"/>
      <c r="M66" s="15" t="str">
        <f>IF(L66="","",'Categories &amp; Settings'!$B$10)</f>
        <v/>
      </c>
      <c r="N66" s="17" t="str">
        <f t="shared" si="0"/>
        <v/>
      </c>
      <c r="O66" s="17" t="str">
        <f t="shared" si="1"/>
        <v/>
      </c>
      <c r="P66" s="2"/>
    </row>
    <row r="67" spans="1:16" ht="15">
      <c r="A67" s="2"/>
      <c r="B67" s="2"/>
      <c r="C67" s="2"/>
      <c r="D67" s="12" t="str">
        <f>IF(OR(A67="",B67="",C67=""),"",DATE(C67,MATCH(B67,'Categories &amp; Settings'!$J$5:$J$16,0),A67))</f>
        <v/>
      </c>
      <c r="E67" s="2"/>
      <c r="F67" s="2"/>
      <c r="G67" s="2"/>
      <c r="H67" s="2"/>
      <c r="I67" s="2"/>
      <c r="J67" s="2"/>
      <c r="K67" s="2"/>
      <c r="L67" s="14"/>
      <c r="M67" s="15" t="str">
        <f>IF(L67="","",'Categories &amp; Settings'!$B$10)</f>
        <v/>
      </c>
      <c r="N67" s="17" t="str">
        <f t="shared" si="0"/>
        <v/>
      </c>
      <c r="O67" s="17" t="str">
        <f t="shared" si="1"/>
        <v/>
      </c>
      <c r="P67" s="2"/>
    </row>
    <row r="68" spans="1:16" ht="15">
      <c r="A68" s="2"/>
      <c r="B68" s="2"/>
      <c r="C68" s="2"/>
      <c r="D68" s="12" t="str">
        <f>IF(OR(A68="",B68="",C68=""),"",DATE(C68,MATCH(B68,'Categories &amp; Settings'!$J$5:$J$16,0),A68))</f>
        <v/>
      </c>
      <c r="E68" s="2"/>
      <c r="F68" s="2"/>
      <c r="G68" s="2"/>
      <c r="H68" s="2"/>
      <c r="I68" s="2"/>
      <c r="J68" s="2"/>
      <c r="K68" s="2"/>
      <c r="L68" s="14"/>
      <c r="M68" s="15" t="str">
        <f>IF(L68="","",'Categories &amp; Settings'!$B$10)</f>
        <v/>
      </c>
      <c r="N68" s="17" t="str">
        <f t="shared" si="0"/>
        <v/>
      </c>
      <c r="O68" s="17" t="str">
        <f t="shared" si="1"/>
        <v/>
      </c>
      <c r="P68" s="2"/>
    </row>
    <row r="69" spans="1:16" ht="15">
      <c r="A69" s="2"/>
      <c r="B69" s="2"/>
      <c r="C69" s="2"/>
      <c r="D69" s="12" t="str">
        <f>IF(OR(A69="",B69="",C69=""),"",DATE(C69,MATCH(B69,'Categories &amp; Settings'!$J$5:$J$16,0),A69))</f>
        <v/>
      </c>
      <c r="E69" s="2"/>
      <c r="F69" s="2"/>
      <c r="G69" s="2"/>
      <c r="H69" s="2"/>
      <c r="I69" s="2"/>
      <c r="J69" s="2"/>
      <c r="K69" s="2"/>
      <c r="L69" s="14"/>
      <c r="M69" s="15" t="str">
        <f>IF(L69="","",'Categories &amp; Settings'!$B$10)</f>
        <v/>
      </c>
      <c r="N69" s="17" t="str">
        <f t="shared" ref="N69:N132" si="2">IF(L69="","",L69*M69)</f>
        <v/>
      </c>
      <c r="O69" s="17" t="str">
        <f t="shared" ref="O69:O132" si="3">IF(L69="","",L69+N69)</f>
        <v/>
      </c>
      <c r="P69" s="2"/>
    </row>
    <row r="70" spans="1:16" ht="15">
      <c r="A70" s="2"/>
      <c r="B70" s="2"/>
      <c r="C70" s="2"/>
      <c r="D70" s="12" t="str">
        <f>IF(OR(A70="",B70="",C70=""),"",DATE(C70,MATCH(B70,'Categories &amp; Settings'!$J$5:$J$16,0),A70))</f>
        <v/>
      </c>
      <c r="E70" s="2"/>
      <c r="F70" s="2"/>
      <c r="G70" s="2"/>
      <c r="H70" s="2"/>
      <c r="I70" s="2"/>
      <c r="J70" s="2"/>
      <c r="K70" s="2"/>
      <c r="L70" s="14"/>
      <c r="M70" s="15" t="str">
        <f>IF(L70="","",'Categories &amp; Settings'!$B$10)</f>
        <v/>
      </c>
      <c r="N70" s="17" t="str">
        <f t="shared" si="2"/>
        <v/>
      </c>
      <c r="O70" s="17" t="str">
        <f t="shared" si="3"/>
        <v/>
      </c>
      <c r="P70" s="2"/>
    </row>
    <row r="71" spans="1:16" ht="15">
      <c r="A71" s="2"/>
      <c r="B71" s="2"/>
      <c r="C71" s="2"/>
      <c r="D71" s="12" t="str">
        <f>IF(OR(A71="",B71="",C71=""),"",DATE(C71,MATCH(B71,'Categories &amp; Settings'!$J$5:$J$16,0),A71))</f>
        <v/>
      </c>
      <c r="E71" s="2"/>
      <c r="F71" s="2"/>
      <c r="G71" s="2"/>
      <c r="H71" s="2"/>
      <c r="I71" s="2"/>
      <c r="J71" s="2"/>
      <c r="K71" s="2"/>
      <c r="L71" s="14"/>
      <c r="M71" s="15" t="str">
        <f>IF(L71="","",'Categories &amp; Settings'!$B$10)</f>
        <v/>
      </c>
      <c r="N71" s="17" t="str">
        <f t="shared" si="2"/>
        <v/>
      </c>
      <c r="O71" s="17" t="str">
        <f t="shared" si="3"/>
        <v/>
      </c>
      <c r="P71" s="2"/>
    </row>
    <row r="72" spans="1:16" ht="15">
      <c r="A72" s="2"/>
      <c r="B72" s="2"/>
      <c r="C72" s="2"/>
      <c r="D72" s="12" t="str">
        <f>IF(OR(A72="",B72="",C72=""),"",DATE(C72,MATCH(B72,'Categories &amp; Settings'!$J$5:$J$16,0),A72))</f>
        <v/>
      </c>
      <c r="E72" s="2"/>
      <c r="F72" s="2"/>
      <c r="G72" s="2"/>
      <c r="H72" s="2"/>
      <c r="I72" s="2"/>
      <c r="J72" s="2"/>
      <c r="K72" s="2"/>
      <c r="L72" s="14"/>
      <c r="M72" s="15" t="str">
        <f>IF(L72="","",'Categories &amp; Settings'!$B$10)</f>
        <v/>
      </c>
      <c r="N72" s="17" t="str">
        <f t="shared" si="2"/>
        <v/>
      </c>
      <c r="O72" s="17" t="str">
        <f t="shared" si="3"/>
        <v/>
      </c>
      <c r="P72" s="2"/>
    </row>
    <row r="73" spans="1:16" ht="15">
      <c r="A73" s="2"/>
      <c r="B73" s="2"/>
      <c r="C73" s="2"/>
      <c r="D73" s="12" t="str">
        <f>IF(OR(A73="",B73="",C73=""),"",DATE(C73,MATCH(B73,'Categories &amp; Settings'!$J$5:$J$16,0),A73))</f>
        <v/>
      </c>
      <c r="E73" s="2"/>
      <c r="F73" s="2"/>
      <c r="G73" s="2"/>
      <c r="H73" s="2"/>
      <c r="I73" s="2"/>
      <c r="J73" s="2"/>
      <c r="K73" s="2"/>
      <c r="L73" s="14"/>
      <c r="M73" s="15" t="str">
        <f>IF(L73="","",'Categories &amp; Settings'!$B$10)</f>
        <v/>
      </c>
      <c r="N73" s="17" t="str">
        <f t="shared" si="2"/>
        <v/>
      </c>
      <c r="O73" s="17" t="str">
        <f t="shared" si="3"/>
        <v/>
      </c>
      <c r="P73" s="2"/>
    </row>
    <row r="74" spans="1:16" ht="15">
      <c r="A74" s="2"/>
      <c r="B74" s="2"/>
      <c r="C74" s="2"/>
      <c r="D74" s="12" t="str">
        <f>IF(OR(A74="",B74="",C74=""),"",DATE(C74,MATCH(B74,'Categories &amp; Settings'!$J$5:$J$16,0),A74))</f>
        <v/>
      </c>
      <c r="E74" s="2"/>
      <c r="F74" s="2"/>
      <c r="G74" s="2"/>
      <c r="H74" s="2"/>
      <c r="I74" s="2"/>
      <c r="J74" s="2"/>
      <c r="K74" s="2"/>
      <c r="L74" s="14"/>
      <c r="M74" s="15" t="str">
        <f>IF(L74="","",'Categories &amp; Settings'!$B$10)</f>
        <v/>
      </c>
      <c r="N74" s="17" t="str">
        <f t="shared" si="2"/>
        <v/>
      </c>
      <c r="O74" s="17" t="str">
        <f t="shared" si="3"/>
        <v/>
      </c>
      <c r="P74" s="2"/>
    </row>
    <row r="75" spans="1:16" ht="15">
      <c r="A75" s="2"/>
      <c r="B75" s="2"/>
      <c r="C75" s="2"/>
      <c r="D75" s="12" t="str">
        <f>IF(OR(A75="",B75="",C75=""),"",DATE(C75,MATCH(B75,'Categories &amp; Settings'!$J$5:$J$16,0),A75))</f>
        <v/>
      </c>
      <c r="E75" s="2"/>
      <c r="F75" s="2"/>
      <c r="G75" s="2"/>
      <c r="H75" s="2"/>
      <c r="I75" s="2"/>
      <c r="J75" s="2"/>
      <c r="K75" s="2"/>
      <c r="L75" s="14"/>
      <c r="M75" s="15" t="str">
        <f>IF(L75="","",'Categories &amp; Settings'!$B$10)</f>
        <v/>
      </c>
      <c r="N75" s="17" t="str">
        <f t="shared" si="2"/>
        <v/>
      </c>
      <c r="O75" s="17" t="str">
        <f t="shared" si="3"/>
        <v/>
      </c>
      <c r="P75" s="2"/>
    </row>
    <row r="76" spans="1:16" ht="15">
      <c r="A76" s="2"/>
      <c r="B76" s="2"/>
      <c r="C76" s="2"/>
      <c r="D76" s="12" t="str">
        <f>IF(OR(A76="",B76="",C76=""),"",DATE(C76,MATCH(B76,'Categories &amp; Settings'!$J$5:$J$16,0),A76))</f>
        <v/>
      </c>
      <c r="E76" s="2"/>
      <c r="F76" s="2"/>
      <c r="G76" s="2"/>
      <c r="H76" s="2"/>
      <c r="I76" s="2"/>
      <c r="J76" s="2"/>
      <c r="K76" s="2"/>
      <c r="L76" s="14"/>
      <c r="M76" s="15" t="str">
        <f>IF(L76="","",'Categories &amp; Settings'!$B$10)</f>
        <v/>
      </c>
      <c r="N76" s="17" t="str">
        <f t="shared" si="2"/>
        <v/>
      </c>
      <c r="O76" s="17" t="str">
        <f t="shared" si="3"/>
        <v/>
      </c>
      <c r="P76" s="2"/>
    </row>
    <row r="77" spans="1:16" ht="15">
      <c r="A77" s="2"/>
      <c r="B77" s="2"/>
      <c r="C77" s="2"/>
      <c r="D77" s="12" t="str">
        <f>IF(OR(A77="",B77="",C77=""),"",DATE(C77,MATCH(B77,'Categories &amp; Settings'!$J$5:$J$16,0),A77))</f>
        <v/>
      </c>
      <c r="E77" s="2"/>
      <c r="F77" s="2"/>
      <c r="G77" s="2"/>
      <c r="H77" s="2"/>
      <c r="I77" s="2"/>
      <c r="J77" s="2"/>
      <c r="K77" s="2"/>
      <c r="L77" s="14"/>
      <c r="M77" s="15" t="str">
        <f>IF(L77="","",'Categories &amp; Settings'!$B$10)</f>
        <v/>
      </c>
      <c r="N77" s="17" t="str">
        <f t="shared" si="2"/>
        <v/>
      </c>
      <c r="O77" s="17" t="str">
        <f t="shared" si="3"/>
        <v/>
      </c>
      <c r="P77" s="2"/>
    </row>
    <row r="78" spans="1:16" ht="15">
      <c r="A78" s="2"/>
      <c r="B78" s="2"/>
      <c r="C78" s="2"/>
      <c r="D78" s="12" t="str">
        <f>IF(OR(A78="",B78="",C78=""),"",DATE(C78,MATCH(B78,'Categories &amp; Settings'!$J$5:$J$16,0),A78))</f>
        <v/>
      </c>
      <c r="E78" s="2"/>
      <c r="F78" s="2"/>
      <c r="G78" s="2"/>
      <c r="H78" s="2"/>
      <c r="I78" s="2"/>
      <c r="J78" s="2"/>
      <c r="K78" s="2"/>
      <c r="L78" s="14"/>
      <c r="M78" s="15" t="str">
        <f>IF(L78="","",'Categories &amp; Settings'!$B$10)</f>
        <v/>
      </c>
      <c r="N78" s="17" t="str">
        <f t="shared" si="2"/>
        <v/>
      </c>
      <c r="O78" s="17" t="str">
        <f t="shared" si="3"/>
        <v/>
      </c>
      <c r="P78" s="2"/>
    </row>
    <row r="79" spans="1:16" ht="15">
      <c r="A79" s="2"/>
      <c r="B79" s="2"/>
      <c r="C79" s="2"/>
      <c r="D79" s="12" t="str">
        <f>IF(OR(A79="",B79="",C79=""),"",DATE(C79,MATCH(B79,'Categories &amp; Settings'!$J$5:$J$16,0),A79))</f>
        <v/>
      </c>
      <c r="E79" s="2"/>
      <c r="F79" s="2"/>
      <c r="G79" s="2"/>
      <c r="H79" s="2"/>
      <c r="I79" s="2"/>
      <c r="J79" s="2"/>
      <c r="K79" s="2"/>
      <c r="L79" s="14"/>
      <c r="M79" s="15" t="str">
        <f>IF(L79="","",'Categories &amp; Settings'!$B$10)</f>
        <v/>
      </c>
      <c r="N79" s="17" t="str">
        <f t="shared" si="2"/>
        <v/>
      </c>
      <c r="O79" s="17" t="str">
        <f t="shared" si="3"/>
        <v/>
      </c>
      <c r="P79" s="2"/>
    </row>
    <row r="80" spans="1:16" ht="15">
      <c r="A80" s="2"/>
      <c r="B80" s="2"/>
      <c r="C80" s="2"/>
      <c r="D80" s="12" t="str">
        <f>IF(OR(A80="",B80="",C80=""),"",DATE(C80,MATCH(B80,'Categories &amp; Settings'!$J$5:$J$16,0),A80))</f>
        <v/>
      </c>
      <c r="E80" s="2"/>
      <c r="F80" s="2"/>
      <c r="G80" s="2"/>
      <c r="H80" s="2"/>
      <c r="I80" s="2"/>
      <c r="J80" s="2"/>
      <c r="K80" s="2"/>
      <c r="L80" s="14"/>
      <c r="M80" s="15" t="str">
        <f>IF(L80="","",'Categories &amp; Settings'!$B$10)</f>
        <v/>
      </c>
      <c r="N80" s="17" t="str">
        <f t="shared" si="2"/>
        <v/>
      </c>
      <c r="O80" s="17" t="str">
        <f t="shared" si="3"/>
        <v/>
      </c>
      <c r="P80" s="2"/>
    </row>
    <row r="81" spans="1:16" ht="15">
      <c r="A81" s="2"/>
      <c r="B81" s="2"/>
      <c r="C81" s="2"/>
      <c r="D81" s="12" t="str">
        <f>IF(OR(A81="",B81="",C81=""),"",DATE(C81,MATCH(B81,'Categories &amp; Settings'!$J$5:$J$16,0),A81))</f>
        <v/>
      </c>
      <c r="E81" s="2"/>
      <c r="F81" s="2"/>
      <c r="G81" s="2"/>
      <c r="H81" s="2"/>
      <c r="I81" s="2"/>
      <c r="J81" s="2"/>
      <c r="K81" s="2"/>
      <c r="L81" s="14"/>
      <c r="M81" s="15" t="str">
        <f>IF(L81="","",'Categories &amp; Settings'!$B$10)</f>
        <v/>
      </c>
      <c r="N81" s="17" t="str">
        <f t="shared" si="2"/>
        <v/>
      </c>
      <c r="O81" s="17" t="str">
        <f t="shared" si="3"/>
        <v/>
      </c>
      <c r="P81" s="2"/>
    </row>
    <row r="82" spans="1:16" ht="15">
      <c r="A82" s="2"/>
      <c r="B82" s="2"/>
      <c r="C82" s="2"/>
      <c r="D82" s="12" t="str">
        <f>IF(OR(A82="",B82="",C82=""),"",DATE(C82,MATCH(B82,'Categories &amp; Settings'!$J$5:$J$16,0),A82))</f>
        <v/>
      </c>
      <c r="E82" s="2"/>
      <c r="F82" s="2"/>
      <c r="G82" s="2"/>
      <c r="H82" s="2"/>
      <c r="I82" s="2"/>
      <c r="J82" s="2"/>
      <c r="K82" s="2"/>
      <c r="L82" s="14"/>
      <c r="M82" s="15" t="str">
        <f>IF(L82="","",'Categories &amp; Settings'!$B$10)</f>
        <v/>
      </c>
      <c r="N82" s="17" t="str">
        <f t="shared" si="2"/>
        <v/>
      </c>
      <c r="O82" s="17" t="str">
        <f t="shared" si="3"/>
        <v/>
      </c>
      <c r="P82" s="2"/>
    </row>
    <row r="83" spans="1:16" ht="15">
      <c r="A83" s="2"/>
      <c r="B83" s="2"/>
      <c r="C83" s="2"/>
      <c r="D83" s="12" t="str">
        <f>IF(OR(A83="",B83="",C83=""),"",DATE(C83,MATCH(B83,'Categories &amp; Settings'!$J$5:$J$16,0),A83))</f>
        <v/>
      </c>
      <c r="E83" s="2"/>
      <c r="F83" s="2"/>
      <c r="G83" s="2"/>
      <c r="H83" s="2"/>
      <c r="I83" s="2"/>
      <c r="J83" s="2"/>
      <c r="K83" s="2"/>
      <c r="L83" s="14"/>
      <c r="M83" s="15" t="str">
        <f>IF(L83="","",'Categories &amp; Settings'!$B$10)</f>
        <v/>
      </c>
      <c r="N83" s="17" t="str">
        <f t="shared" si="2"/>
        <v/>
      </c>
      <c r="O83" s="17" t="str">
        <f t="shared" si="3"/>
        <v/>
      </c>
      <c r="P83" s="2"/>
    </row>
    <row r="84" spans="1:16" ht="15">
      <c r="A84" s="2"/>
      <c r="B84" s="2"/>
      <c r="C84" s="2"/>
      <c r="D84" s="12" t="str">
        <f>IF(OR(A84="",B84="",C84=""),"",DATE(C84,MATCH(B84,'Categories &amp; Settings'!$J$5:$J$16,0),A84))</f>
        <v/>
      </c>
      <c r="E84" s="2"/>
      <c r="F84" s="2"/>
      <c r="G84" s="2"/>
      <c r="H84" s="2"/>
      <c r="I84" s="2"/>
      <c r="J84" s="2"/>
      <c r="K84" s="2"/>
      <c r="L84" s="14"/>
      <c r="M84" s="15" t="str">
        <f>IF(L84="","",'Categories &amp; Settings'!$B$10)</f>
        <v/>
      </c>
      <c r="N84" s="17" t="str">
        <f t="shared" si="2"/>
        <v/>
      </c>
      <c r="O84" s="17" t="str">
        <f t="shared" si="3"/>
        <v/>
      </c>
      <c r="P84" s="2"/>
    </row>
    <row r="85" spans="1:16" ht="15">
      <c r="A85" s="2"/>
      <c r="B85" s="2"/>
      <c r="C85" s="2"/>
      <c r="D85" s="12" t="str">
        <f>IF(OR(A85="",B85="",C85=""),"",DATE(C85,MATCH(B85,'Categories &amp; Settings'!$J$5:$J$16,0),A85))</f>
        <v/>
      </c>
      <c r="E85" s="2"/>
      <c r="F85" s="2"/>
      <c r="G85" s="2"/>
      <c r="H85" s="2"/>
      <c r="I85" s="2"/>
      <c r="J85" s="2"/>
      <c r="K85" s="2"/>
      <c r="L85" s="14"/>
      <c r="M85" s="15" t="str">
        <f>IF(L85="","",'Categories &amp; Settings'!$B$10)</f>
        <v/>
      </c>
      <c r="N85" s="17" t="str">
        <f t="shared" si="2"/>
        <v/>
      </c>
      <c r="O85" s="17" t="str">
        <f t="shared" si="3"/>
        <v/>
      </c>
      <c r="P85" s="2"/>
    </row>
    <row r="86" spans="1:16" ht="15">
      <c r="A86" s="2"/>
      <c r="B86" s="2"/>
      <c r="C86" s="2"/>
      <c r="D86" s="12" t="str">
        <f>IF(OR(A86="",B86="",C86=""),"",DATE(C86,MATCH(B86,'Categories &amp; Settings'!$J$5:$J$16,0),A86))</f>
        <v/>
      </c>
      <c r="E86" s="2"/>
      <c r="F86" s="2"/>
      <c r="G86" s="2"/>
      <c r="H86" s="2"/>
      <c r="I86" s="2"/>
      <c r="J86" s="2"/>
      <c r="K86" s="2"/>
      <c r="L86" s="14"/>
      <c r="M86" s="15" t="str">
        <f>IF(L86="","",'Categories &amp; Settings'!$B$10)</f>
        <v/>
      </c>
      <c r="N86" s="17" t="str">
        <f t="shared" si="2"/>
        <v/>
      </c>
      <c r="O86" s="17" t="str">
        <f t="shared" si="3"/>
        <v/>
      </c>
      <c r="P86" s="2"/>
    </row>
    <row r="87" spans="1:16" ht="15">
      <c r="A87" s="2"/>
      <c r="B87" s="2"/>
      <c r="C87" s="2"/>
      <c r="D87" s="12" t="str">
        <f>IF(OR(A87="",B87="",C87=""),"",DATE(C87,MATCH(B87,'Categories &amp; Settings'!$J$5:$J$16,0),A87))</f>
        <v/>
      </c>
      <c r="E87" s="2"/>
      <c r="F87" s="2"/>
      <c r="G87" s="2"/>
      <c r="H87" s="2"/>
      <c r="I87" s="2"/>
      <c r="J87" s="2"/>
      <c r="K87" s="2"/>
      <c r="L87" s="14"/>
      <c r="M87" s="15" t="str">
        <f>IF(L87="","",'Categories &amp; Settings'!$B$10)</f>
        <v/>
      </c>
      <c r="N87" s="17" t="str">
        <f t="shared" si="2"/>
        <v/>
      </c>
      <c r="O87" s="17" t="str">
        <f t="shared" si="3"/>
        <v/>
      </c>
      <c r="P87" s="2"/>
    </row>
    <row r="88" spans="1:16" ht="15">
      <c r="A88" s="2"/>
      <c r="B88" s="2"/>
      <c r="C88" s="2"/>
      <c r="D88" s="12" t="str">
        <f>IF(OR(A88="",B88="",C88=""),"",DATE(C88,MATCH(B88,'Categories &amp; Settings'!$J$5:$J$16,0),A88))</f>
        <v/>
      </c>
      <c r="E88" s="2"/>
      <c r="F88" s="2"/>
      <c r="G88" s="2"/>
      <c r="H88" s="2"/>
      <c r="I88" s="2"/>
      <c r="J88" s="2"/>
      <c r="K88" s="2"/>
      <c r="L88" s="14"/>
      <c r="M88" s="15" t="str">
        <f>IF(L88="","",'Categories &amp; Settings'!$B$10)</f>
        <v/>
      </c>
      <c r="N88" s="17" t="str">
        <f t="shared" si="2"/>
        <v/>
      </c>
      <c r="O88" s="17" t="str">
        <f t="shared" si="3"/>
        <v/>
      </c>
      <c r="P88" s="2"/>
    </row>
    <row r="89" spans="1:16" ht="15">
      <c r="A89" s="2"/>
      <c r="B89" s="2"/>
      <c r="C89" s="2"/>
      <c r="D89" s="12" t="str">
        <f>IF(OR(A89="",B89="",C89=""),"",DATE(C89,MATCH(B89,'Categories &amp; Settings'!$J$5:$J$16,0),A89))</f>
        <v/>
      </c>
      <c r="E89" s="2"/>
      <c r="F89" s="2"/>
      <c r="G89" s="2"/>
      <c r="H89" s="2"/>
      <c r="I89" s="2"/>
      <c r="J89" s="2"/>
      <c r="K89" s="2"/>
      <c r="L89" s="14"/>
      <c r="M89" s="15" t="str">
        <f>IF(L89="","",'Categories &amp; Settings'!$B$10)</f>
        <v/>
      </c>
      <c r="N89" s="17" t="str">
        <f t="shared" si="2"/>
        <v/>
      </c>
      <c r="O89" s="17" t="str">
        <f t="shared" si="3"/>
        <v/>
      </c>
      <c r="P89" s="2"/>
    </row>
    <row r="90" spans="1:16" ht="15">
      <c r="A90" s="2"/>
      <c r="B90" s="2"/>
      <c r="C90" s="2"/>
      <c r="D90" s="12" t="str">
        <f>IF(OR(A90="",B90="",C90=""),"",DATE(C90,MATCH(B90,'Categories &amp; Settings'!$J$5:$J$16,0),A90))</f>
        <v/>
      </c>
      <c r="E90" s="2"/>
      <c r="F90" s="2"/>
      <c r="G90" s="2"/>
      <c r="H90" s="2"/>
      <c r="I90" s="2"/>
      <c r="J90" s="2"/>
      <c r="K90" s="2"/>
      <c r="L90" s="14"/>
      <c r="M90" s="15" t="str">
        <f>IF(L90="","",'Categories &amp; Settings'!$B$10)</f>
        <v/>
      </c>
      <c r="N90" s="17" t="str">
        <f t="shared" si="2"/>
        <v/>
      </c>
      <c r="O90" s="17" t="str">
        <f t="shared" si="3"/>
        <v/>
      </c>
      <c r="P90" s="2"/>
    </row>
    <row r="91" spans="1:16" ht="15">
      <c r="A91" s="2"/>
      <c r="B91" s="2"/>
      <c r="C91" s="2"/>
      <c r="D91" s="12" t="str">
        <f>IF(OR(A91="",B91="",C91=""),"",DATE(C91,MATCH(B91,'Categories &amp; Settings'!$J$5:$J$16,0),A91))</f>
        <v/>
      </c>
      <c r="E91" s="2"/>
      <c r="F91" s="2"/>
      <c r="G91" s="2"/>
      <c r="H91" s="2"/>
      <c r="I91" s="2"/>
      <c r="J91" s="2"/>
      <c r="K91" s="2"/>
      <c r="L91" s="14"/>
      <c r="M91" s="15" t="str">
        <f>IF(L91="","",'Categories &amp; Settings'!$B$10)</f>
        <v/>
      </c>
      <c r="N91" s="17" t="str">
        <f t="shared" si="2"/>
        <v/>
      </c>
      <c r="O91" s="17" t="str">
        <f t="shared" si="3"/>
        <v/>
      </c>
      <c r="P91" s="2"/>
    </row>
    <row r="92" spans="1:16" ht="15">
      <c r="A92" s="2"/>
      <c r="B92" s="2"/>
      <c r="C92" s="2"/>
      <c r="D92" s="12" t="str">
        <f>IF(OR(A92="",B92="",C92=""),"",DATE(C92,MATCH(B92,'Categories &amp; Settings'!$J$5:$J$16,0),A92))</f>
        <v/>
      </c>
      <c r="E92" s="2"/>
      <c r="F92" s="2"/>
      <c r="G92" s="2"/>
      <c r="H92" s="2"/>
      <c r="I92" s="2"/>
      <c r="J92" s="2"/>
      <c r="K92" s="2"/>
      <c r="L92" s="14"/>
      <c r="M92" s="15" t="str">
        <f>IF(L92="","",'Categories &amp; Settings'!$B$10)</f>
        <v/>
      </c>
      <c r="N92" s="17" t="str">
        <f t="shared" si="2"/>
        <v/>
      </c>
      <c r="O92" s="17" t="str">
        <f t="shared" si="3"/>
        <v/>
      </c>
      <c r="P92" s="2"/>
    </row>
    <row r="93" spans="1:16" ht="15">
      <c r="A93" s="2"/>
      <c r="B93" s="2"/>
      <c r="C93" s="2"/>
      <c r="D93" s="12" t="str">
        <f>IF(OR(A93="",B93="",C93=""),"",DATE(C93,MATCH(B93,'Categories &amp; Settings'!$J$5:$J$16,0),A93))</f>
        <v/>
      </c>
      <c r="E93" s="2"/>
      <c r="F93" s="2"/>
      <c r="G93" s="2"/>
      <c r="H93" s="2"/>
      <c r="I93" s="2"/>
      <c r="J93" s="2"/>
      <c r="K93" s="2"/>
      <c r="L93" s="14"/>
      <c r="M93" s="15" t="str">
        <f>IF(L93="","",'Categories &amp; Settings'!$B$10)</f>
        <v/>
      </c>
      <c r="N93" s="17" t="str">
        <f t="shared" si="2"/>
        <v/>
      </c>
      <c r="O93" s="17" t="str">
        <f t="shared" si="3"/>
        <v/>
      </c>
      <c r="P93" s="2"/>
    </row>
    <row r="94" spans="1:16" ht="15">
      <c r="A94" s="2"/>
      <c r="B94" s="2"/>
      <c r="C94" s="2"/>
      <c r="D94" s="12" t="str">
        <f>IF(OR(A94="",B94="",C94=""),"",DATE(C94,MATCH(B94,'Categories &amp; Settings'!$J$5:$J$16,0),A94))</f>
        <v/>
      </c>
      <c r="E94" s="2"/>
      <c r="F94" s="2"/>
      <c r="G94" s="2"/>
      <c r="H94" s="2"/>
      <c r="I94" s="2"/>
      <c r="J94" s="2"/>
      <c r="K94" s="2"/>
      <c r="L94" s="14"/>
      <c r="M94" s="15" t="str">
        <f>IF(L94="","",'Categories &amp; Settings'!$B$10)</f>
        <v/>
      </c>
      <c r="N94" s="17" t="str">
        <f t="shared" si="2"/>
        <v/>
      </c>
      <c r="O94" s="17" t="str">
        <f t="shared" si="3"/>
        <v/>
      </c>
      <c r="P94" s="2"/>
    </row>
    <row r="95" spans="1:16" ht="15">
      <c r="A95" s="2"/>
      <c r="B95" s="2"/>
      <c r="C95" s="2"/>
      <c r="D95" s="12" t="str">
        <f>IF(OR(A95="",B95="",C95=""),"",DATE(C95,MATCH(B95,'Categories &amp; Settings'!$J$5:$J$16,0),A95))</f>
        <v/>
      </c>
      <c r="E95" s="2"/>
      <c r="F95" s="2"/>
      <c r="G95" s="2"/>
      <c r="H95" s="2"/>
      <c r="I95" s="2"/>
      <c r="J95" s="2"/>
      <c r="K95" s="2"/>
      <c r="L95" s="14"/>
      <c r="M95" s="15" t="str">
        <f>IF(L95="","",'Categories &amp; Settings'!$B$10)</f>
        <v/>
      </c>
      <c r="N95" s="17" t="str">
        <f t="shared" si="2"/>
        <v/>
      </c>
      <c r="O95" s="17" t="str">
        <f t="shared" si="3"/>
        <v/>
      </c>
      <c r="P95" s="2"/>
    </row>
    <row r="96" spans="1:16" ht="15">
      <c r="A96" s="2"/>
      <c r="B96" s="2"/>
      <c r="C96" s="2"/>
      <c r="D96" s="12" t="str">
        <f>IF(OR(A96="",B96="",C96=""),"",DATE(C96,MATCH(B96,'Categories &amp; Settings'!$J$5:$J$16,0),A96))</f>
        <v/>
      </c>
      <c r="E96" s="2"/>
      <c r="F96" s="2"/>
      <c r="G96" s="2"/>
      <c r="H96" s="2"/>
      <c r="I96" s="2"/>
      <c r="J96" s="2"/>
      <c r="K96" s="2"/>
      <c r="L96" s="14"/>
      <c r="M96" s="15" t="str">
        <f>IF(L96="","",'Categories &amp; Settings'!$B$10)</f>
        <v/>
      </c>
      <c r="N96" s="17" t="str">
        <f t="shared" si="2"/>
        <v/>
      </c>
      <c r="O96" s="17" t="str">
        <f t="shared" si="3"/>
        <v/>
      </c>
      <c r="P96" s="2"/>
    </row>
    <row r="97" spans="1:16" ht="15">
      <c r="A97" s="2"/>
      <c r="B97" s="2"/>
      <c r="C97" s="2"/>
      <c r="D97" s="12" t="str">
        <f>IF(OR(A97="",B97="",C97=""),"",DATE(C97,MATCH(B97,'Categories &amp; Settings'!$J$5:$J$16,0),A97))</f>
        <v/>
      </c>
      <c r="E97" s="2"/>
      <c r="F97" s="2"/>
      <c r="G97" s="2"/>
      <c r="H97" s="2"/>
      <c r="I97" s="2"/>
      <c r="J97" s="2"/>
      <c r="K97" s="2"/>
      <c r="L97" s="14"/>
      <c r="M97" s="15" t="str">
        <f>IF(L97="","",'Categories &amp; Settings'!$B$10)</f>
        <v/>
      </c>
      <c r="N97" s="17" t="str">
        <f t="shared" si="2"/>
        <v/>
      </c>
      <c r="O97" s="17" t="str">
        <f t="shared" si="3"/>
        <v/>
      </c>
      <c r="P97" s="2"/>
    </row>
    <row r="98" spans="1:16" ht="15">
      <c r="A98" s="2"/>
      <c r="B98" s="2"/>
      <c r="C98" s="2"/>
      <c r="D98" s="12" t="str">
        <f>IF(OR(A98="",B98="",C98=""),"",DATE(C98,MATCH(B98,'Categories &amp; Settings'!$J$5:$J$16,0),A98))</f>
        <v/>
      </c>
      <c r="E98" s="2"/>
      <c r="F98" s="2"/>
      <c r="G98" s="2"/>
      <c r="H98" s="2"/>
      <c r="I98" s="2"/>
      <c r="J98" s="2"/>
      <c r="K98" s="2"/>
      <c r="L98" s="14"/>
      <c r="M98" s="15" t="str">
        <f>IF(L98="","",'Categories &amp; Settings'!$B$10)</f>
        <v/>
      </c>
      <c r="N98" s="17" t="str">
        <f t="shared" si="2"/>
        <v/>
      </c>
      <c r="O98" s="17" t="str">
        <f t="shared" si="3"/>
        <v/>
      </c>
      <c r="P98" s="2"/>
    </row>
    <row r="99" spans="1:16" ht="15">
      <c r="A99" s="2"/>
      <c r="B99" s="2"/>
      <c r="C99" s="2"/>
      <c r="D99" s="12" t="str">
        <f>IF(OR(A99="",B99="",C99=""),"",DATE(C99,MATCH(B99,'Categories &amp; Settings'!$J$5:$J$16,0),A99))</f>
        <v/>
      </c>
      <c r="E99" s="2"/>
      <c r="F99" s="2"/>
      <c r="G99" s="2"/>
      <c r="H99" s="2"/>
      <c r="I99" s="2"/>
      <c r="J99" s="2"/>
      <c r="K99" s="2"/>
      <c r="L99" s="14"/>
      <c r="M99" s="15" t="str">
        <f>IF(L99="","",'Categories &amp; Settings'!$B$10)</f>
        <v/>
      </c>
      <c r="N99" s="17" t="str">
        <f t="shared" si="2"/>
        <v/>
      </c>
      <c r="O99" s="17" t="str">
        <f t="shared" si="3"/>
        <v/>
      </c>
      <c r="P99" s="2"/>
    </row>
    <row r="100" spans="1:16" ht="15">
      <c r="A100" s="2"/>
      <c r="B100" s="2"/>
      <c r="C100" s="2"/>
      <c r="D100" s="12" t="str">
        <f>IF(OR(A100="",B100="",C100=""),"",DATE(C100,MATCH(B100,'Categories &amp; Settings'!$J$5:$J$16,0),A100))</f>
        <v/>
      </c>
      <c r="E100" s="2"/>
      <c r="F100" s="2"/>
      <c r="G100" s="2"/>
      <c r="H100" s="2"/>
      <c r="I100" s="2"/>
      <c r="J100" s="2"/>
      <c r="K100" s="2"/>
      <c r="L100" s="14"/>
      <c r="M100" s="15" t="str">
        <f>IF(L100="","",'Categories &amp; Settings'!$B$10)</f>
        <v/>
      </c>
      <c r="N100" s="17" t="str">
        <f t="shared" si="2"/>
        <v/>
      </c>
      <c r="O100" s="17" t="str">
        <f t="shared" si="3"/>
        <v/>
      </c>
      <c r="P100" s="2"/>
    </row>
    <row r="101" spans="1:16" ht="15">
      <c r="A101" s="2"/>
      <c r="B101" s="2"/>
      <c r="C101" s="2"/>
      <c r="D101" s="12" t="str">
        <f>IF(OR(A101="",B101="",C101=""),"",DATE(C101,MATCH(B101,'Categories &amp; Settings'!$J$5:$J$16,0),A101))</f>
        <v/>
      </c>
      <c r="E101" s="2"/>
      <c r="F101" s="2"/>
      <c r="G101" s="2"/>
      <c r="H101" s="2"/>
      <c r="I101" s="2"/>
      <c r="J101" s="2"/>
      <c r="K101" s="2"/>
      <c r="L101" s="14"/>
      <c r="M101" s="15" t="str">
        <f>IF(L101="","",'Categories &amp; Settings'!$B$10)</f>
        <v/>
      </c>
      <c r="N101" s="17" t="str">
        <f t="shared" si="2"/>
        <v/>
      </c>
      <c r="O101" s="17" t="str">
        <f t="shared" si="3"/>
        <v/>
      </c>
      <c r="P101" s="2"/>
    </row>
    <row r="102" spans="1:16" ht="15">
      <c r="A102" s="2"/>
      <c r="B102" s="2"/>
      <c r="C102" s="2"/>
      <c r="D102" s="12" t="str">
        <f>IF(OR(A102="",B102="",C102=""),"",DATE(C102,MATCH(B102,'Categories &amp; Settings'!$J$5:$J$16,0),A102))</f>
        <v/>
      </c>
      <c r="E102" s="2"/>
      <c r="F102" s="2"/>
      <c r="G102" s="2"/>
      <c r="H102" s="2"/>
      <c r="I102" s="2"/>
      <c r="J102" s="2"/>
      <c r="K102" s="2"/>
      <c r="L102" s="14"/>
      <c r="M102" s="15" t="str">
        <f>IF(L102="","",'Categories &amp; Settings'!$B$10)</f>
        <v/>
      </c>
      <c r="N102" s="17" t="str">
        <f t="shared" si="2"/>
        <v/>
      </c>
      <c r="O102" s="17" t="str">
        <f t="shared" si="3"/>
        <v/>
      </c>
      <c r="P102" s="2"/>
    </row>
    <row r="103" spans="1:16" ht="15">
      <c r="A103" s="2"/>
      <c r="B103" s="2"/>
      <c r="C103" s="2"/>
      <c r="D103" s="12" t="str">
        <f>IF(OR(A103="",B103="",C103=""),"",DATE(C103,MATCH(B103,'Categories &amp; Settings'!$J$5:$J$16,0),A103))</f>
        <v/>
      </c>
      <c r="E103" s="2"/>
      <c r="F103" s="2"/>
      <c r="G103" s="2"/>
      <c r="H103" s="2"/>
      <c r="I103" s="2"/>
      <c r="J103" s="2"/>
      <c r="K103" s="2"/>
      <c r="L103" s="14"/>
      <c r="M103" s="15" t="str">
        <f>IF(L103="","",'Categories &amp; Settings'!$B$10)</f>
        <v/>
      </c>
      <c r="N103" s="17" t="str">
        <f t="shared" si="2"/>
        <v/>
      </c>
      <c r="O103" s="17" t="str">
        <f t="shared" si="3"/>
        <v/>
      </c>
      <c r="P103" s="2"/>
    </row>
    <row r="104" spans="1:16" ht="15">
      <c r="A104" s="2"/>
      <c r="B104" s="2"/>
      <c r="C104" s="2"/>
      <c r="D104" s="12" t="str">
        <f>IF(OR(A104="",B104="",C104=""),"",DATE(C104,MATCH(B104,'Categories &amp; Settings'!$J$5:$J$16,0),A104))</f>
        <v/>
      </c>
      <c r="E104" s="2"/>
      <c r="F104" s="2"/>
      <c r="G104" s="2"/>
      <c r="H104" s="2"/>
      <c r="I104" s="2"/>
      <c r="J104" s="2"/>
      <c r="K104" s="2"/>
      <c r="L104" s="14"/>
      <c r="M104" s="15" t="str">
        <f>IF(L104="","",'Categories &amp; Settings'!$B$10)</f>
        <v/>
      </c>
      <c r="N104" s="17" t="str">
        <f t="shared" si="2"/>
        <v/>
      </c>
      <c r="O104" s="17" t="str">
        <f t="shared" si="3"/>
        <v/>
      </c>
      <c r="P104" s="2"/>
    </row>
    <row r="105" spans="1:16" ht="15">
      <c r="A105" s="2"/>
      <c r="B105" s="2"/>
      <c r="C105" s="2"/>
      <c r="D105" s="12" t="str">
        <f>IF(OR(A105="",B105="",C105=""),"",DATE(C105,MATCH(B105,'Categories &amp; Settings'!$J$5:$J$16,0),A105))</f>
        <v/>
      </c>
      <c r="E105" s="2"/>
      <c r="F105" s="2"/>
      <c r="G105" s="2"/>
      <c r="H105" s="2"/>
      <c r="I105" s="2"/>
      <c r="J105" s="2"/>
      <c r="K105" s="2"/>
      <c r="L105" s="14"/>
      <c r="M105" s="15" t="str">
        <f>IF(L105="","",'Categories &amp; Settings'!$B$10)</f>
        <v/>
      </c>
      <c r="N105" s="17" t="str">
        <f t="shared" si="2"/>
        <v/>
      </c>
      <c r="O105" s="17" t="str">
        <f t="shared" si="3"/>
        <v/>
      </c>
      <c r="P105" s="2"/>
    </row>
    <row r="106" spans="1:16" ht="15">
      <c r="A106" s="2"/>
      <c r="B106" s="2"/>
      <c r="C106" s="2"/>
      <c r="D106" s="12" t="str">
        <f>IF(OR(A106="",B106="",C106=""),"",DATE(C106,MATCH(B106,'Categories &amp; Settings'!$J$5:$J$16,0),A106))</f>
        <v/>
      </c>
      <c r="E106" s="2"/>
      <c r="F106" s="2"/>
      <c r="G106" s="2"/>
      <c r="H106" s="2"/>
      <c r="I106" s="2"/>
      <c r="J106" s="2"/>
      <c r="K106" s="2"/>
      <c r="L106" s="14"/>
      <c r="M106" s="15" t="str">
        <f>IF(L106="","",'Categories &amp; Settings'!$B$10)</f>
        <v/>
      </c>
      <c r="N106" s="17" t="str">
        <f t="shared" si="2"/>
        <v/>
      </c>
      <c r="O106" s="17" t="str">
        <f t="shared" si="3"/>
        <v/>
      </c>
      <c r="P106" s="2"/>
    </row>
    <row r="107" spans="1:16" ht="15">
      <c r="A107" s="2"/>
      <c r="B107" s="2"/>
      <c r="C107" s="2"/>
      <c r="D107" s="12" t="str">
        <f>IF(OR(A107="",B107="",C107=""),"",DATE(C107,MATCH(B107,'Categories &amp; Settings'!$J$5:$J$16,0),A107))</f>
        <v/>
      </c>
      <c r="E107" s="2"/>
      <c r="F107" s="2"/>
      <c r="G107" s="2"/>
      <c r="H107" s="2"/>
      <c r="I107" s="2"/>
      <c r="J107" s="2"/>
      <c r="K107" s="2"/>
      <c r="L107" s="14"/>
      <c r="M107" s="15" t="str">
        <f>IF(L107="","",'Categories &amp; Settings'!$B$10)</f>
        <v/>
      </c>
      <c r="N107" s="17" t="str">
        <f t="shared" si="2"/>
        <v/>
      </c>
      <c r="O107" s="17" t="str">
        <f t="shared" si="3"/>
        <v/>
      </c>
      <c r="P107" s="2"/>
    </row>
    <row r="108" spans="1:16" ht="15">
      <c r="A108" s="2"/>
      <c r="B108" s="2"/>
      <c r="C108" s="2"/>
      <c r="D108" s="12" t="str">
        <f>IF(OR(A108="",B108="",C108=""),"",DATE(C108,MATCH(B108,'Categories &amp; Settings'!$J$5:$J$16,0),A108))</f>
        <v/>
      </c>
      <c r="E108" s="2"/>
      <c r="F108" s="2"/>
      <c r="G108" s="2"/>
      <c r="H108" s="2"/>
      <c r="I108" s="2"/>
      <c r="J108" s="2"/>
      <c r="K108" s="2"/>
      <c r="L108" s="14"/>
      <c r="M108" s="15" t="str">
        <f>IF(L108="","",'Categories &amp; Settings'!$B$10)</f>
        <v/>
      </c>
      <c r="N108" s="17" t="str">
        <f t="shared" si="2"/>
        <v/>
      </c>
      <c r="O108" s="17" t="str">
        <f t="shared" si="3"/>
        <v/>
      </c>
      <c r="P108" s="2"/>
    </row>
    <row r="109" spans="1:16" ht="15">
      <c r="A109" s="2"/>
      <c r="B109" s="2"/>
      <c r="C109" s="2"/>
      <c r="D109" s="12" t="str">
        <f>IF(OR(A109="",B109="",C109=""),"",DATE(C109,MATCH(B109,'Categories &amp; Settings'!$J$5:$J$16,0),A109))</f>
        <v/>
      </c>
      <c r="E109" s="2"/>
      <c r="F109" s="2"/>
      <c r="G109" s="2"/>
      <c r="H109" s="2"/>
      <c r="I109" s="2"/>
      <c r="J109" s="2"/>
      <c r="K109" s="2"/>
      <c r="L109" s="14"/>
      <c r="M109" s="15" t="str">
        <f>IF(L109="","",'Categories &amp; Settings'!$B$10)</f>
        <v/>
      </c>
      <c r="N109" s="17" t="str">
        <f t="shared" si="2"/>
        <v/>
      </c>
      <c r="O109" s="17" t="str">
        <f t="shared" si="3"/>
        <v/>
      </c>
      <c r="P109" s="2"/>
    </row>
    <row r="110" spans="1:16" ht="15">
      <c r="A110" s="2"/>
      <c r="B110" s="2"/>
      <c r="C110" s="2"/>
      <c r="D110" s="12" t="str">
        <f>IF(OR(A110="",B110="",C110=""),"",DATE(C110,MATCH(B110,'Categories &amp; Settings'!$J$5:$J$16,0),A110))</f>
        <v/>
      </c>
      <c r="E110" s="2"/>
      <c r="F110" s="2"/>
      <c r="G110" s="2"/>
      <c r="H110" s="2"/>
      <c r="I110" s="2"/>
      <c r="J110" s="2"/>
      <c r="K110" s="2"/>
      <c r="L110" s="14"/>
      <c r="M110" s="15" t="str">
        <f>IF(L110="","",'Categories &amp; Settings'!$B$10)</f>
        <v/>
      </c>
      <c r="N110" s="17" t="str">
        <f t="shared" si="2"/>
        <v/>
      </c>
      <c r="O110" s="17" t="str">
        <f t="shared" si="3"/>
        <v/>
      </c>
      <c r="P110" s="2"/>
    </row>
    <row r="111" spans="1:16" ht="15">
      <c r="A111" s="2"/>
      <c r="B111" s="2"/>
      <c r="C111" s="2"/>
      <c r="D111" s="12" t="str">
        <f>IF(OR(A111="",B111="",C111=""),"",DATE(C111,MATCH(B111,'Categories &amp; Settings'!$J$5:$J$16,0),A111))</f>
        <v/>
      </c>
      <c r="E111" s="2"/>
      <c r="F111" s="2"/>
      <c r="G111" s="2"/>
      <c r="H111" s="2"/>
      <c r="I111" s="2"/>
      <c r="J111" s="2"/>
      <c r="K111" s="2"/>
      <c r="L111" s="14"/>
      <c r="M111" s="15" t="str">
        <f>IF(L111="","",'Categories &amp; Settings'!$B$10)</f>
        <v/>
      </c>
      <c r="N111" s="17" t="str">
        <f t="shared" si="2"/>
        <v/>
      </c>
      <c r="O111" s="17" t="str">
        <f t="shared" si="3"/>
        <v/>
      </c>
      <c r="P111" s="2"/>
    </row>
    <row r="112" spans="1:16" ht="15">
      <c r="A112" s="2"/>
      <c r="B112" s="2"/>
      <c r="C112" s="2"/>
      <c r="D112" s="12" t="str">
        <f>IF(OR(A112="",B112="",C112=""),"",DATE(C112,MATCH(B112,'Categories &amp; Settings'!$J$5:$J$16,0),A112))</f>
        <v/>
      </c>
      <c r="E112" s="2"/>
      <c r="F112" s="2"/>
      <c r="G112" s="2"/>
      <c r="H112" s="2"/>
      <c r="I112" s="2"/>
      <c r="J112" s="2"/>
      <c r="K112" s="2"/>
      <c r="L112" s="14"/>
      <c r="M112" s="15" t="str">
        <f>IF(L112="","",'Categories &amp; Settings'!$B$10)</f>
        <v/>
      </c>
      <c r="N112" s="17" t="str">
        <f t="shared" si="2"/>
        <v/>
      </c>
      <c r="O112" s="17" t="str">
        <f t="shared" si="3"/>
        <v/>
      </c>
      <c r="P112" s="2"/>
    </row>
    <row r="113" spans="1:16" ht="15">
      <c r="A113" s="2"/>
      <c r="B113" s="2"/>
      <c r="C113" s="2"/>
      <c r="D113" s="12" t="str">
        <f>IF(OR(A113="",B113="",C113=""),"",DATE(C113,MATCH(B113,'Categories &amp; Settings'!$J$5:$J$16,0),A113))</f>
        <v/>
      </c>
      <c r="E113" s="2"/>
      <c r="F113" s="2"/>
      <c r="G113" s="2"/>
      <c r="H113" s="2"/>
      <c r="I113" s="2"/>
      <c r="J113" s="2"/>
      <c r="K113" s="2"/>
      <c r="L113" s="14"/>
      <c r="M113" s="15" t="str">
        <f>IF(L113="","",'Categories &amp; Settings'!$B$10)</f>
        <v/>
      </c>
      <c r="N113" s="17" t="str">
        <f t="shared" si="2"/>
        <v/>
      </c>
      <c r="O113" s="17" t="str">
        <f t="shared" si="3"/>
        <v/>
      </c>
      <c r="P113" s="2"/>
    </row>
    <row r="114" spans="1:16" ht="15">
      <c r="A114" s="2"/>
      <c r="B114" s="2"/>
      <c r="C114" s="2"/>
      <c r="D114" s="12" t="str">
        <f>IF(OR(A114="",B114="",C114=""),"",DATE(C114,MATCH(B114,'Categories &amp; Settings'!$J$5:$J$16,0),A114))</f>
        <v/>
      </c>
      <c r="E114" s="2"/>
      <c r="F114" s="2"/>
      <c r="G114" s="2"/>
      <c r="H114" s="2"/>
      <c r="I114" s="2"/>
      <c r="J114" s="2"/>
      <c r="K114" s="2"/>
      <c r="L114" s="14"/>
      <c r="M114" s="15" t="str">
        <f>IF(L114="","",'Categories &amp; Settings'!$B$10)</f>
        <v/>
      </c>
      <c r="N114" s="17" t="str">
        <f t="shared" si="2"/>
        <v/>
      </c>
      <c r="O114" s="17" t="str">
        <f t="shared" si="3"/>
        <v/>
      </c>
      <c r="P114" s="2"/>
    </row>
    <row r="115" spans="1:16" ht="15">
      <c r="A115" s="2"/>
      <c r="B115" s="2"/>
      <c r="C115" s="2"/>
      <c r="D115" s="12" t="str">
        <f>IF(OR(A115="",B115="",C115=""),"",DATE(C115,MATCH(B115,'Categories &amp; Settings'!$J$5:$J$16,0),A115))</f>
        <v/>
      </c>
      <c r="E115" s="2"/>
      <c r="F115" s="2"/>
      <c r="G115" s="2"/>
      <c r="H115" s="2"/>
      <c r="I115" s="2"/>
      <c r="J115" s="2"/>
      <c r="K115" s="2"/>
      <c r="L115" s="14"/>
      <c r="M115" s="15" t="str">
        <f>IF(L115="","",'Categories &amp; Settings'!$B$10)</f>
        <v/>
      </c>
      <c r="N115" s="17" t="str">
        <f t="shared" si="2"/>
        <v/>
      </c>
      <c r="O115" s="17" t="str">
        <f t="shared" si="3"/>
        <v/>
      </c>
      <c r="P115" s="2"/>
    </row>
    <row r="116" spans="1:16" ht="15">
      <c r="A116" s="2"/>
      <c r="B116" s="2"/>
      <c r="C116" s="2"/>
      <c r="D116" s="12" t="str">
        <f>IF(OR(A116="",B116="",C116=""),"",DATE(C116,MATCH(B116,'Categories &amp; Settings'!$J$5:$J$16,0),A116))</f>
        <v/>
      </c>
      <c r="E116" s="2"/>
      <c r="F116" s="2"/>
      <c r="G116" s="2"/>
      <c r="H116" s="2"/>
      <c r="I116" s="2"/>
      <c r="J116" s="2"/>
      <c r="K116" s="2"/>
      <c r="L116" s="14"/>
      <c r="M116" s="15" t="str">
        <f>IF(L116="","",'Categories &amp; Settings'!$B$10)</f>
        <v/>
      </c>
      <c r="N116" s="17" t="str">
        <f t="shared" si="2"/>
        <v/>
      </c>
      <c r="O116" s="17" t="str">
        <f t="shared" si="3"/>
        <v/>
      </c>
      <c r="P116" s="2"/>
    </row>
    <row r="117" spans="1:16" ht="15">
      <c r="A117" s="2"/>
      <c r="B117" s="2"/>
      <c r="C117" s="2"/>
      <c r="D117" s="12" t="str">
        <f>IF(OR(A117="",B117="",C117=""),"",DATE(C117,MATCH(B117,'Categories &amp; Settings'!$J$5:$J$16,0),A117))</f>
        <v/>
      </c>
      <c r="E117" s="2"/>
      <c r="F117" s="2"/>
      <c r="G117" s="2"/>
      <c r="H117" s="2"/>
      <c r="I117" s="2"/>
      <c r="J117" s="2"/>
      <c r="K117" s="2"/>
      <c r="L117" s="14"/>
      <c r="M117" s="15" t="str">
        <f>IF(L117="","",'Categories &amp; Settings'!$B$10)</f>
        <v/>
      </c>
      <c r="N117" s="17" t="str">
        <f t="shared" si="2"/>
        <v/>
      </c>
      <c r="O117" s="17" t="str">
        <f t="shared" si="3"/>
        <v/>
      </c>
      <c r="P117" s="2"/>
    </row>
    <row r="118" spans="1:16" ht="15">
      <c r="A118" s="2"/>
      <c r="B118" s="2"/>
      <c r="C118" s="2"/>
      <c r="D118" s="12" t="str">
        <f>IF(OR(A118="",B118="",C118=""),"",DATE(C118,MATCH(B118,'Categories &amp; Settings'!$J$5:$J$16,0),A118))</f>
        <v/>
      </c>
      <c r="E118" s="2"/>
      <c r="F118" s="2"/>
      <c r="G118" s="2"/>
      <c r="H118" s="2"/>
      <c r="I118" s="2"/>
      <c r="J118" s="2"/>
      <c r="K118" s="2"/>
      <c r="L118" s="14"/>
      <c r="M118" s="15" t="str">
        <f>IF(L118="","",'Categories &amp; Settings'!$B$10)</f>
        <v/>
      </c>
      <c r="N118" s="17" t="str">
        <f t="shared" si="2"/>
        <v/>
      </c>
      <c r="O118" s="17" t="str">
        <f t="shared" si="3"/>
        <v/>
      </c>
      <c r="P118" s="2"/>
    </row>
    <row r="119" spans="1:16" ht="15">
      <c r="A119" s="2"/>
      <c r="B119" s="2"/>
      <c r="C119" s="2"/>
      <c r="D119" s="12" t="str">
        <f>IF(OR(A119="",B119="",C119=""),"",DATE(C119,MATCH(B119,'Categories &amp; Settings'!$J$5:$J$16,0),A119))</f>
        <v/>
      </c>
      <c r="E119" s="2"/>
      <c r="F119" s="2"/>
      <c r="G119" s="2"/>
      <c r="H119" s="2"/>
      <c r="I119" s="2"/>
      <c r="J119" s="2"/>
      <c r="K119" s="2"/>
      <c r="L119" s="14"/>
      <c r="M119" s="15" t="str">
        <f>IF(L119="","",'Categories &amp; Settings'!$B$10)</f>
        <v/>
      </c>
      <c r="N119" s="17" t="str">
        <f t="shared" si="2"/>
        <v/>
      </c>
      <c r="O119" s="17" t="str">
        <f t="shared" si="3"/>
        <v/>
      </c>
      <c r="P119" s="2"/>
    </row>
    <row r="120" spans="1:16" ht="15">
      <c r="A120" s="2"/>
      <c r="B120" s="2"/>
      <c r="C120" s="2"/>
      <c r="D120" s="12" t="str">
        <f>IF(OR(A120="",B120="",C120=""),"",DATE(C120,MATCH(B120,'Categories &amp; Settings'!$J$5:$J$16,0),A120))</f>
        <v/>
      </c>
      <c r="E120" s="2"/>
      <c r="F120" s="2"/>
      <c r="G120" s="2"/>
      <c r="H120" s="2"/>
      <c r="I120" s="2"/>
      <c r="J120" s="2"/>
      <c r="K120" s="2"/>
      <c r="L120" s="14"/>
      <c r="M120" s="15" t="str">
        <f>IF(L120="","",'Categories &amp; Settings'!$B$10)</f>
        <v/>
      </c>
      <c r="N120" s="17" t="str">
        <f t="shared" si="2"/>
        <v/>
      </c>
      <c r="O120" s="17" t="str">
        <f t="shared" si="3"/>
        <v/>
      </c>
      <c r="P120" s="2"/>
    </row>
    <row r="121" spans="1:16" ht="15">
      <c r="A121" s="2"/>
      <c r="B121" s="2"/>
      <c r="C121" s="2"/>
      <c r="D121" s="12" t="str">
        <f>IF(OR(A121="",B121="",C121=""),"",DATE(C121,MATCH(B121,'Categories &amp; Settings'!$J$5:$J$16,0),A121))</f>
        <v/>
      </c>
      <c r="E121" s="2"/>
      <c r="F121" s="2"/>
      <c r="G121" s="2"/>
      <c r="H121" s="2"/>
      <c r="I121" s="2"/>
      <c r="J121" s="2"/>
      <c r="K121" s="2"/>
      <c r="L121" s="14"/>
      <c r="M121" s="15" t="str">
        <f>IF(L121="","",'Categories &amp; Settings'!$B$10)</f>
        <v/>
      </c>
      <c r="N121" s="17" t="str">
        <f t="shared" si="2"/>
        <v/>
      </c>
      <c r="O121" s="17" t="str">
        <f t="shared" si="3"/>
        <v/>
      </c>
      <c r="P121" s="2"/>
    </row>
    <row r="122" spans="1:16" ht="15">
      <c r="A122" s="2"/>
      <c r="B122" s="2"/>
      <c r="C122" s="2"/>
      <c r="D122" s="12" t="str">
        <f>IF(OR(A122="",B122="",C122=""),"",DATE(C122,MATCH(B122,'Categories &amp; Settings'!$J$5:$J$16,0),A122))</f>
        <v/>
      </c>
      <c r="E122" s="2"/>
      <c r="F122" s="2"/>
      <c r="G122" s="2"/>
      <c r="H122" s="2"/>
      <c r="I122" s="2"/>
      <c r="J122" s="2"/>
      <c r="K122" s="2"/>
      <c r="L122" s="14"/>
      <c r="M122" s="15" t="str">
        <f>IF(L122="","",'Categories &amp; Settings'!$B$10)</f>
        <v/>
      </c>
      <c r="N122" s="17" t="str">
        <f t="shared" si="2"/>
        <v/>
      </c>
      <c r="O122" s="17" t="str">
        <f t="shared" si="3"/>
        <v/>
      </c>
      <c r="P122" s="2"/>
    </row>
    <row r="123" spans="1:16" ht="15">
      <c r="A123" s="2"/>
      <c r="B123" s="2"/>
      <c r="C123" s="2"/>
      <c r="D123" s="12" t="str">
        <f>IF(OR(A123="",B123="",C123=""),"",DATE(C123,MATCH(B123,'Categories &amp; Settings'!$J$5:$J$16,0),A123))</f>
        <v/>
      </c>
      <c r="E123" s="2"/>
      <c r="F123" s="2"/>
      <c r="G123" s="2"/>
      <c r="H123" s="2"/>
      <c r="I123" s="2"/>
      <c r="J123" s="2"/>
      <c r="K123" s="2"/>
      <c r="L123" s="14"/>
      <c r="M123" s="15" t="str">
        <f>IF(L123="","",'Categories &amp; Settings'!$B$10)</f>
        <v/>
      </c>
      <c r="N123" s="17" t="str">
        <f t="shared" si="2"/>
        <v/>
      </c>
      <c r="O123" s="17" t="str">
        <f t="shared" si="3"/>
        <v/>
      </c>
      <c r="P123" s="2"/>
    </row>
    <row r="124" spans="1:16" ht="15">
      <c r="A124" s="2"/>
      <c r="B124" s="2"/>
      <c r="C124" s="2"/>
      <c r="D124" s="12" t="str">
        <f>IF(OR(A124="",B124="",C124=""),"",DATE(C124,MATCH(B124,'Categories &amp; Settings'!$J$5:$J$16,0),A124))</f>
        <v/>
      </c>
      <c r="E124" s="2"/>
      <c r="F124" s="2"/>
      <c r="G124" s="2"/>
      <c r="H124" s="2"/>
      <c r="I124" s="2"/>
      <c r="J124" s="2"/>
      <c r="K124" s="2"/>
      <c r="L124" s="14"/>
      <c r="M124" s="15" t="str">
        <f>IF(L124="","",'Categories &amp; Settings'!$B$10)</f>
        <v/>
      </c>
      <c r="N124" s="17" t="str">
        <f t="shared" si="2"/>
        <v/>
      </c>
      <c r="O124" s="17" t="str">
        <f t="shared" si="3"/>
        <v/>
      </c>
      <c r="P124" s="2"/>
    </row>
    <row r="125" spans="1:16" ht="15">
      <c r="A125" s="2"/>
      <c r="B125" s="2"/>
      <c r="C125" s="2"/>
      <c r="D125" s="12" t="str">
        <f>IF(OR(A125="",B125="",C125=""),"",DATE(C125,MATCH(B125,'Categories &amp; Settings'!$J$5:$J$16,0),A125))</f>
        <v/>
      </c>
      <c r="E125" s="2"/>
      <c r="F125" s="2"/>
      <c r="G125" s="2"/>
      <c r="H125" s="2"/>
      <c r="I125" s="2"/>
      <c r="J125" s="2"/>
      <c r="K125" s="2"/>
      <c r="L125" s="14"/>
      <c r="M125" s="15" t="str">
        <f>IF(L125="","",'Categories &amp; Settings'!$B$10)</f>
        <v/>
      </c>
      <c r="N125" s="17" t="str">
        <f t="shared" si="2"/>
        <v/>
      </c>
      <c r="O125" s="17" t="str">
        <f t="shared" si="3"/>
        <v/>
      </c>
      <c r="P125" s="2"/>
    </row>
    <row r="126" spans="1:16" ht="15">
      <c r="A126" s="2"/>
      <c r="B126" s="2"/>
      <c r="C126" s="2"/>
      <c r="D126" s="12" t="str">
        <f>IF(OR(A126="",B126="",C126=""),"",DATE(C126,MATCH(B126,'Categories &amp; Settings'!$J$5:$J$16,0),A126))</f>
        <v/>
      </c>
      <c r="E126" s="2"/>
      <c r="F126" s="2"/>
      <c r="G126" s="2"/>
      <c r="H126" s="2"/>
      <c r="I126" s="2"/>
      <c r="J126" s="2"/>
      <c r="K126" s="2"/>
      <c r="L126" s="14"/>
      <c r="M126" s="15" t="str">
        <f>IF(L126="","",'Categories &amp; Settings'!$B$10)</f>
        <v/>
      </c>
      <c r="N126" s="17" t="str">
        <f t="shared" si="2"/>
        <v/>
      </c>
      <c r="O126" s="17" t="str">
        <f t="shared" si="3"/>
        <v/>
      </c>
      <c r="P126" s="2"/>
    </row>
    <row r="127" spans="1:16" ht="15">
      <c r="A127" s="2"/>
      <c r="B127" s="2"/>
      <c r="C127" s="2"/>
      <c r="D127" s="12" t="str">
        <f>IF(OR(A127="",B127="",C127=""),"",DATE(C127,MATCH(B127,'Categories &amp; Settings'!$J$5:$J$16,0),A127))</f>
        <v/>
      </c>
      <c r="E127" s="2"/>
      <c r="F127" s="2"/>
      <c r="G127" s="2"/>
      <c r="H127" s="2"/>
      <c r="I127" s="2"/>
      <c r="J127" s="2"/>
      <c r="K127" s="2"/>
      <c r="L127" s="14"/>
      <c r="M127" s="15" t="str">
        <f>IF(L127="","",'Categories &amp; Settings'!$B$10)</f>
        <v/>
      </c>
      <c r="N127" s="17" t="str">
        <f t="shared" si="2"/>
        <v/>
      </c>
      <c r="O127" s="17" t="str">
        <f t="shared" si="3"/>
        <v/>
      </c>
      <c r="P127" s="2"/>
    </row>
    <row r="128" spans="1:16" ht="15">
      <c r="A128" s="2"/>
      <c r="B128" s="2"/>
      <c r="C128" s="2"/>
      <c r="D128" s="12" t="str">
        <f>IF(OR(A128="",B128="",C128=""),"",DATE(C128,MATCH(B128,'Categories &amp; Settings'!$J$5:$J$16,0),A128))</f>
        <v/>
      </c>
      <c r="E128" s="2"/>
      <c r="F128" s="2"/>
      <c r="G128" s="2"/>
      <c r="H128" s="2"/>
      <c r="I128" s="2"/>
      <c r="J128" s="2"/>
      <c r="K128" s="2"/>
      <c r="L128" s="14"/>
      <c r="M128" s="15" t="str">
        <f>IF(L128="","",'Categories &amp; Settings'!$B$10)</f>
        <v/>
      </c>
      <c r="N128" s="17" t="str">
        <f t="shared" si="2"/>
        <v/>
      </c>
      <c r="O128" s="17" t="str">
        <f t="shared" si="3"/>
        <v/>
      </c>
      <c r="P128" s="2"/>
    </row>
    <row r="129" spans="1:16" ht="15">
      <c r="A129" s="2"/>
      <c r="B129" s="2"/>
      <c r="C129" s="2"/>
      <c r="D129" s="12" t="str">
        <f>IF(OR(A129="",B129="",C129=""),"",DATE(C129,MATCH(B129,'Categories &amp; Settings'!$J$5:$J$16,0),A129))</f>
        <v/>
      </c>
      <c r="E129" s="2"/>
      <c r="F129" s="2"/>
      <c r="G129" s="2"/>
      <c r="H129" s="2"/>
      <c r="I129" s="2"/>
      <c r="J129" s="2"/>
      <c r="K129" s="2"/>
      <c r="L129" s="14"/>
      <c r="M129" s="15" t="str">
        <f>IF(L129="","",'Categories &amp; Settings'!$B$10)</f>
        <v/>
      </c>
      <c r="N129" s="17" t="str">
        <f t="shared" si="2"/>
        <v/>
      </c>
      <c r="O129" s="17" t="str">
        <f t="shared" si="3"/>
        <v/>
      </c>
      <c r="P129" s="2"/>
    </row>
    <row r="130" spans="1:16" ht="15">
      <c r="A130" s="2"/>
      <c r="B130" s="2"/>
      <c r="C130" s="2"/>
      <c r="D130" s="12" t="str">
        <f>IF(OR(A130="",B130="",C130=""),"",DATE(C130,MATCH(B130,'Categories &amp; Settings'!$J$5:$J$16,0),A130))</f>
        <v/>
      </c>
      <c r="E130" s="2"/>
      <c r="F130" s="2"/>
      <c r="G130" s="2"/>
      <c r="H130" s="2"/>
      <c r="I130" s="2"/>
      <c r="J130" s="2"/>
      <c r="K130" s="2"/>
      <c r="L130" s="14"/>
      <c r="M130" s="15" t="str">
        <f>IF(L130="","",'Categories &amp; Settings'!$B$10)</f>
        <v/>
      </c>
      <c r="N130" s="17" t="str">
        <f t="shared" si="2"/>
        <v/>
      </c>
      <c r="O130" s="17" t="str">
        <f t="shared" si="3"/>
        <v/>
      </c>
      <c r="P130" s="2"/>
    </row>
    <row r="131" spans="1:16" ht="15">
      <c r="A131" s="2"/>
      <c r="B131" s="2"/>
      <c r="C131" s="2"/>
      <c r="D131" s="12" t="str">
        <f>IF(OR(A131="",B131="",C131=""),"",DATE(C131,MATCH(B131,'Categories &amp; Settings'!$J$5:$J$16,0),A131))</f>
        <v/>
      </c>
      <c r="E131" s="2"/>
      <c r="F131" s="2"/>
      <c r="G131" s="2"/>
      <c r="H131" s="2"/>
      <c r="I131" s="2"/>
      <c r="J131" s="2"/>
      <c r="K131" s="2"/>
      <c r="L131" s="14"/>
      <c r="M131" s="15" t="str">
        <f>IF(L131="","",'Categories &amp; Settings'!$B$10)</f>
        <v/>
      </c>
      <c r="N131" s="17" t="str">
        <f t="shared" si="2"/>
        <v/>
      </c>
      <c r="O131" s="17" t="str">
        <f t="shared" si="3"/>
        <v/>
      </c>
      <c r="P131" s="2"/>
    </row>
    <row r="132" spans="1:16" ht="15">
      <c r="A132" s="2"/>
      <c r="B132" s="2"/>
      <c r="C132" s="2"/>
      <c r="D132" s="12" t="str">
        <f>IF(OR(A132="",B132="",C132=""),"",DATE(C132,MATCH(B132,'Categories &amp; Settings'!$J$5:$J$16,0),A132))</f>
        <v/>
      </c>
      <c r="E132" s="2"/>
      <c r="F132" s="2"/>
      <c r="G132" s="2"/>
      <c r="H132" s="2"/>
      <c r="I132" s="2"/>
      <c r="J132" s="2"/>
      <c r="K132" s="2"/>
      <c r="L132" s="14"/>
      <c r="M132" s="15" t="str">
        <f>IF(L132="","",'Categories &amp; Settings'!$B$10)</f>
        <v/>
      </c>
      <c r="N132" s="17" t="str">
        <f t="shared" si="2"/>
        <v/>
      </c>
      <c r="O132" s="17" t="str">
        <f t="shared" si="3"/>
        <v/>
      </c>
      <c r="P132" s="2"/>
    </row>
    <row r="133" spans="1:16" ht="15">
      <c r="A133" s="2"/>
      <c r="B133" s="2"/>
      <c r="C133" s="2"/>
      <c r="D133" s="12" t="str">
        <f>IF(OR(A133="",B133="",C133=""),"",DATE(C133,MATCH(B133,'Categories &amp; Settings'!$J$5:$J$16,0),A133))</f>
        <v/>
      </c>
      <c r="E133" s="2"/>
      <c r="F133" s="2"/>
      <c r="G133" s="2"/>
      <c r="H133" s="2"/>
      <c r="I133" s="2"/>
      <c r="J133" s="2"/>
      <c r="K133" s="2"/>
      <c r="L133" s="14"/>
      <c r="M133" s="15" t="str">
        <f>IF(L133="","",'Categories &amp; Settings'!$B$10)</f>
        <v/>
      </c>
      <c r="N133" s="17" t="str">
        <f t="shared" ref="N133:N196" si="4">IF(L133="","",L133*M133)</f>
        <v/>
      </c>
      <c r="O133" s="17" t="str">
        <f t="shared" ref="O133:O196" si="5">IF(L133="","",L133+N133)</f>
        <v/>
      </c>
      <c r="P133" s="2"/>
    </row>
    <row r="134" spans="1:16" ht="15">
      <c r="A134" s="2"/>
      <c r="B134" s="2"/>
      <c r="C134" s="2"/>
      <c r="D134" s="12" t="str">
        <f>IF(OR(A134="",B134="",C134=""),"",DATE(C134,MATCH(B134,'Categories &amp; Settings'!$J$5:$J$16,0),A134))</f>
        <v/>
      </c>
      <c r="E134" s="2"/>
      <c r="F134" s="2"/>
      <c r="G134" s="2"/>
      <c r="H134" s="2"/>
      <c r="I134" s="2"/>
      <c r="J134" s="2"/>
      <c r="K134" s="2"/>
      <c r="L134" s="14"/>
      <c r="M134" s="15" t="str">
        <f>IF(L134="","",'Categories &amp; Settings'!$B$10)</f>
        <v/>
      </c>
      <c r="N134" s="17" t="str">
        <f t="shared" si="4"/>
        <v/>
      </c>
      <c r="O134" s="17" t="str">
        <f t="shared" si="5"/>
        <v/>
      </c>
      <c r="P134" s="2"/>
    </row>
    <row r="135" spans="1:16" ht="15">
      <c r="A135" s="2"/>
      <c r="B135" s="2"/>
      <c r="C135" s="2"/>
      <c r="D135" s="12" t="str">
        <f>IF(OR(A135="",B135="",C135=""),"",DATE(C135,MATCH(B135,'Categories &amp; Settings'!$J$5:$J$16,0),A135))</f>
        <v/>
      </c>
      <c r="E135" s="2"/>
      <c r="F135" s="2"/>
      <c r="G135" s="2"/>
      <c r="H135" s="2"/>
      <c r="I135" s="2"/>
      <c r="J135" s="2"/>
      <c r="K135" s="2"/>
      <c r="L135" s="14"/>
      <c r="M135" s="15" t="str">
        <f>IF(L135="","",'Categories &amp; Settings'!$B$10)</f>
        <v/>
      </c>
      <c r="N135" s="17" t="str">
        <f t="shared" si="4"/>
        <v/>
      </c>
      <c r="O135" s="17" t="str">
        <f t="shared" si="5"/>
        <v/>
      </c>
      <c r="P135" s="2"/>
    </row>
    <row r="136" spans="1:16" ht="15">
      <c r="A136" s="2"/>
      <c r="B136" s="2"/>
      <c r="C136" s="2"/>
      <c r="D136" s="12" t="str">
        <f>IF(OR(A136="",B136="",C136=""),"",DATE(C136,MATCH(B136,'Categories &amp; Settings'!$J$5:$J$16,0),A136))</f>
        <v/>
      </c>
      <c r="E136" s="2"/>
      <c r="F136" s="2"/>
      <c r="G136" s="2"/>
      <c r="H136" s="2"/>
      <c r="I136" s="2"/>
      <c r="J136" s="2"/>
      <c r="K136" s="2"/>
      <c r="L136" s="14"/>
      <c r="M136" s="15" t="str">
        <f>IF(L136="","",'Categories &amp; Settings'!$B$10)</f>
        <v/>
      </c>
      <c r="N136" s="17" t="str">
        <f t="shared" si="4"/>
        <v/>
      </c>
      <c r="O136" s="17" t="str">
        <f t="shared" si="5"/>
        <v/>
      </c>
      <c r="P136" s="2"/>
    </row>
    <row r="137" spans="1:16" ht="15">
      <c r="A137" s="2"/>
      <c r="B137" s="2"/>
      <c r="C137" s="2"/>
      <c r="D137" s="12" t="str">
        <f>IF(OR(A137="",B137="",C137=""),"",DATE(C137,MATCH(B137,'Categories &amp; Settings'!$J$5:$J$16,0),A137))</f>
        <v/>
      </c>
      <c r="E137" s="2"/>
      <c r="F137" s="2"/>
      <c r="G137" s="2"/>
      <c r="H137" s="2"/>
      <c r="I137" s="2"/>
      <c r="J137" s="2"/>
      <c r="K137" s="2"/>
      <c r="L137" s="14"/>
      <c r="M137" s="15" t="str">
        <f>IF(L137="","",'Categories &amp; Settings'!$B$10)</f>
        <v/>
      </c>
      <c r="N137" s="17" t="str">
        <f t="shared" si="4"/>
        <v/>
      </c>
      <c r="O137" s="17" t="str">
        <f t="shared" si="5"/>
        <v/>
      </c>
      <c r="P137" s="2"/>
    </row>
    <row r="138" spans="1:16" ht="15">
      <c r="A138" s="2"/>
      <c r="B138" s="2"/>
      <c r="C138" s="2"/>
      <c r="D138" s="12" t="str">
        <f>IF(OR(A138="",B138="",C138=""),"",DATE(C138,MATCH(B138,'Categories &amp; Settings'!$J$5:$J$16,0),A138))</f>
        <v/>
      </c>
      <c r="E138" s="2"/>
      <c r="F138" s="2"/>
      <c r="G138" s="2"/>
      <c r="H138" s="2"/>
      <c r="I138" s="2"/>
      <c r="J138" s="2"/>
      <c r="K138" s="2"/>
      <c r="L138" s="14"/>
      <c r="M138" s="15" t="str">
        <f>IF(L138="","",'Categories &amp; Settings'!$B$10)</f>
        <v/>
      </c>
      <c r="N138" s="17" t="str">
        <f t="shared" si="4"/>
        <v/>
      </c>
      <c r="O138" s="17" t="str">
        <f t="shared" si="5"/>
        <v/>
      </c>
      <c r="P138" s="2"/>
    </row>
    <row r="139" spans="1:16" ht="15">
      <c r="A139" s="2"/>
      <c r="B139" s="2"/>
      <c r="C139" s="2"/>
      <c r="D139" s="12" t="str">
        <f>IF(OR(A139="",B139="",C139=""),"",DATE(C139,MATCH(B139,'Categories &amp; Settings'!$J$5:$J$16,0),A139))</f>
        <v/>
      </c>
      <c r="E139" s="2"/>
      <c r="F139" s="2"/>
      <c r="G139" s="2"/>
      <c r="H139" s="2"/>
      <c r="I139" s="2"/>
      <c r="J139" s="2"/>
      <c r="K139" s="2"/>
      <c r="L139" s="14"/>
      <c r="M139" s="15" t="str">
        <f>IF(L139="","",'Categories &amp; Settings'!$B$10)</f>
        <v/>
      </c>
      <c r="N139" s="17" t="str">
        <f t="shared" si="4"/>
        <v/>
      </c>
      <c r="O139" s="17" t="str">
        <f t="shared" si="5"/>
        <v/>
      </c>
      <c r="P139" s="2"/>
    </row>
    <row r="140" spans="1:16" ht="15">
      <c r="A140" s="2"/>
      <c r="B140" s="2"/>
      <c r="C140" s="2"/>
      <c r="D140" s="12" t="str">
        <f>IF(OR(A140="",B140="",C140=""),"",DATE(C140,MATCH(B140,'Categories &amp; Settings'!$J$5:$J$16,0),A140))</f>
        <v/>
      </c>
      <c r="E140" s="2"/>
      <c r="F140" s="2"/>
      <c r="G140" s="2"/>
      <c r="H140" s="2"/>
      <c r="I140" s="2"/>
      <c r="J140" s="2"/>
      <c r="K140" s="2"/>
      <c r="L140" s="14"/>
      <c r="M140" s="15" t="str">
        <f>IF(L140="","",'Categories &amp; Settings'!$B$10)</f>
        <v/>
      </c>
      <c r="N140" s="17" t="str">
        <f t="shared" si="4"/>
        <v/>
      </c>
      <c r="O140" s="17" t="str">
        <f t="shared" si="5"/>
        <v/>
      </c>
      <c r="P140" s="2"/>
    </row>
    <row r="141" spans="1:16" ht="15">
      <c r="A141" s="2"/>
      <c r="B141" s="2"/>
      <c r="C141" s="2"/>
      <c r="D141" s="12" t="str">
        <f>IF(OR(A141="",B141="",C141=""),"",DATE(C141,MATCH(B141,'Categories &amp; Settings'!$J$5:$J$16,0),A141))</f>
        <v/>
      </c>
      <c r="E141" s="2"/>
      <c r="F141" s="2"/>
      <c r="G141" s="2"/>
      <c r="H141" s="2"/>
      <c r="I141" s="2"/>
      <c r="J141" s="2"/>
      <c r="K141" s="2"/>
      <c r="L141" s="14"/>
      <c r="M141" s="15" t="str">
        <f>IF(L141="","",'Categories &amp; Settings'!$B$10)</f>
        <v/>
      </c>
      <c r="N141" s="17" t="str">
        <f t="shared" si="4"/>
        <v/>
      </c>
      <c r="O141" s="17" t="str">
        <f t="shared" si="5"/>
        <v/>
      </c>
      <c r="P141" s="2"/>
    </row>
    <row r="142" spans="1:16" ht="15">
      <c r="A142" s="2"/>
      <c r="B142" s="2"/>
      <c r="C142" s="2"/>
      <c r="D142" s="12" t="str">
        <f>IF(OR(A142="",B142="",C142=""),"",DATE(C142,MATCH(B142,'Categories &amp; Settings'!$J$5:$J$16,0),A142))</f>
        <v/>
      </c>
      <c r="E142" s="2"/>
      <c r="F142" s="2"/>
      <c r="G142" s="2"/>
      <c r="H142" s="2"/>
      <c r="I142" s="2"/>
      <c r="J142" s="2"/>
      <c r="K142" s="2"/>
      <c r="L142" s="14"/>
      <c r="M142" s="15" t="str">
        <f>IF(L142="","",'Categories &amp; Settings'!$B$10)</f>
        <v/>
      </c>
      <c r="N142" s="17" t="str">
        <f t="shared" si="4"/>
        <v/>
      </c>
      <c r="O142" s="17" t="str">
        <f t="shared" si="5"/>
        <v/>
      </c>
      <c r="P142" s="2"/>
    </row>
    <row r="143" spans="1:16" ht="15">
      <c r="A143" s="2"/>
      <c r="B143" s="2"/>
      <c r="C143" s="2"/>
      <c r="D143" s="12" t="str">
        <f>IF(OR(A143="",B143="",C143=""),"",DATE(C143,MATCH(B143,'Categories &amp; Settings'!$J$5:$J$16,0),A143))</f>
        <v/>
      </c>
      <c r="E143" s="2"/>
      <c r="F143" s="2"/>
      <c r="G143" s="2"/>
      <c r="H143" s="2"/>
      <c r="I143" s="2"/>
      <c r="J143" s="2"/>
      <c r="K143" s="2"/>
      <c r="L143" s="14"/>
      <c r="M143" s="15" t="str">
        <f>IF(L143="","",'Categories &amp; Settings'!$B$10)</f>
        <v/>
      </c>
      <c r="N143" s="17" t="str">
        <f t="shared" si="4"/>
        <v/>
      </c>
      <c r="O143" s="17" t="str">
        <f t="shared" si="5"/>
        <v/>
      </c>
      <c r="P143" s="2"/>
    </row>
    <row r="144" spans="1:16" ht="15">
      <c r="A144" s="2"/>
      <c r="B144" s="2"/>
      <c r="C144" s="2"/>
      <c r="D144" s="12" t="str">
        <f>IF(OR(A144="",B144="",C144=""),"",DATE(C144,MATCH(B144,'Categories &amp; Settings'!$J$5:$J$16,0),A144))</f>
        <v/>
      </c>
      <c r="E144" s="2"/>
      <c r="F144" s="2"/>
      <c r="G144" s="2"/>
      <c r="H144" s="2"/>
      <c r="I144" s="2"/>
      <c r="J144" s="2"/>
      <c r="K144" s="2"/>
      <c r="L144" s="14"/>
      <c r="M144" s="15" t="str">
        <f>IF(L144="","",'Categories &amp; Settings'!$B$10)</f>
        <v/>
      </c>
      <c r="N144" s="17" t="str">
        <f t="shared" si="4"/>
        <v/>
      </c>
      <c r="O144" s="17" t="str">
        <f t="shared" si="5"/>
        <v/>
      </c>
      <c r="P144" s="2"/>
    </row>
    <row r="145" spans="1:16" ht="15">
      <c r="A145" s="2"/>
      <c r="B145" s="2"/>
      <c r="C145" s="2"/>
      <c r="D145" s="12" t="str">
        <f>IF(OR(A145="",B145="",C145=""),"",DATE(C145,MATCH(B145,'Categories &amp; Settings'!$J$5:$J$16,0),A145))</f>
        <v/>
      </c>
      <c r="E145" s="2"/>
      <c r="F145" s="2"/>
      <c r="G145" s="2"/>
      <c r="H145" s="2"/>
      <c r="I145" s="2"/>
      <c r="J145" s="2"/>
      <c r="K145" s="2"/>
      <c r="L145" s="14"/>
      <c r="M145" s="15" t="str">
        <f>IF(L145="","",'Categories &amp; Settings'!$B$10)</f>
        <v/>
      </c>
      <c r="N145" s="17" t="str">
        <f t="shared" si="4"/>
        <v/>
      </c>
      <c r="O145" s="17" t="str">
        <f t="shared" si="5"/>
        <v/>
      </c>
      <c r="P145" s="2"/>
    </row>
    <row r="146" spans="1:16" ht="15">
      <c r="A146" s="2"/>
      <c r="B146" s="2"/>
      <c r="C146" s="2"/>
      <c r="D146" s="12" t="str">
        <f>IF(OR(A146="",B146="",C146=""),"",DATE(C146,MATCH(B146,'Categories &amp; Settings'!$J$5:$J$16,0),A146))</f>
        <v/>
      </c>
      <c r="E146" s="2"/>
      <c r="F146" s="2"/>
      <c r="G146" s="2"/>
      <c r="H146" s="2"/>
      <c r="I146" s="2"/>
      <c r="J146" s="2"/>
      <c r="K146" s="2"/>
      <c r="L146" s="14"/>
      <c r="M146" s="15" t="str">
        <f>IF(L146="","",'Categories &amp; Settings'!$B$10)</f>
        <v/>
      </c>
      <c r="N146" s="17" t="str">
        <f t="shared" si="4"/>
        <v/>
      </c>
      <c r="O146" s="17" t="str">
        <f t="shared" si="5"/>
        <v/>
      </c>
      <c r="P146" s="2"/>
    </row>
    <row r="147" spans="1:16" ht="15">
      <c r="A147" s="2"/>
      <c r="B147" s="2"/>
      <c r="C147" s="2"/>
      <c r="D147" s="12" t="str">
        <f>IF(OR(A147="",B147="",C147=""),"",DATE(C147,MATCH(B147,'Categories &amp; Settings'!$J$5:$J$16,0),A147))</f>
        <v/>
      </c>
      <c r="E147" s="2"/>
      <c r="F147" s="2"/>
      <c r="G147" s="2"/>
      <c r="H147" s="2"/>
      <c r="I147" s="2"/>
      <c r="J147" s="2"/>
      <c r="K147" s="2"/>
      <c r="L147" s="14"/>
      <c r="M147" s="15" t="str">
        <f>IF(L147="","",'Categories &amp; Settings'!$B$10)</f>
        <v/>
      </c>
      <c r="N147" s="17" t="str">
        <f t="shared" si="4"/>
        <v/>
      </c>
      <c r="O147" s="17" t="str">
        <f t="shared" si="5"/>
        <v/>
      </c>
      <c r="P147" s="2"/>
    </row>
    <row r="148" spans="1:16" ht="15">
      <c r="A148" s="2"/>
      <c r="B148" s="2"/>
      <c r="C148" s="2"/>
      <c r="D148" s="12" t="str">
        <f>IF(OR(A148="",B148="",C148=""),"",DATE(C148,MATCH(B148,'Categories &amp; Settings'!$J$5:$J$16,0),A148))</f>
        <v/>
      </c>
      <c r="E148" s="2"/>
      <c r="F148" s="2"/>
      <c r="G148" s="2"/>
      <c r="H148" s="2"/>
      <c r="I148" s="2"/>
      <c r="J148" s="2"/>
      <c r="K148" s="2"/>
      <c r="L148" s="14"/>
      <c r="M148" s="15" t="str">
        <f>IF(L148="","",'Categories &amp; Settings'!$B$10)</f>
        <v/>
      </c>
      <c r="N148" s="17" t="str">
        <f t="shared" si="4"/>
        <v/>
      </c>
      <c r="O148" s="17" t="str">
        <f t="shared" si="5"/>
        <v/>
      </c>
      <c r="P148" s="2"/>
    </row>
    <row r="149" spans="1:16" ht="15">
      <c r="A149" s="2"/>
      <c r="B149" s="2"/>
      <c r="C149" s="2"/>
      <c r="D149" s="12" t="str">
        <f>IF(OR(A149="",B149="",C149=""),"",DATE(C149,MATCH(B149,'Categories &amp; Settings'!$J$5:$J$16,0),A149))</f>
        <v/>
      </c>
      <c r="E149" s="2"/>
      <c r="F149" s="2"/>
      <c r="G149" s="2"/>
      <c r="H149" s="2"/>
      <c r="I149" s="2"/>
      <c r="J149" s="2"/>
      <c r="K149" s="2"/>
      <c r="L149" s="14"/>
      <c r="M149" s="15" t="str">
        <f>IF(L149="","",'Categories &amp; Settings'!$B$10)</f>
        <v/>
      </c>
      <c r="N149" s="17" t="str">
        <f t="shared" si="4"/>
        <v/>
      </c>
      <c r="O149" s="17" t="str">
        <f t="shared" si="5"/>
        <v/>
      </c>
      <c r="P149" s="2"/>
    </row>
    <row r="150" spans="1:16" ht="15">
      <c r="A150" s="2"/>
      <c r="B150" s="2"/>
      <c r="C150" s="2"/>
      <c r="D150" s="12" t="str">
        <f>IF(OR(A150="",B150="",C150=""),"",DATE(C150,MATCH(B150,'Categories &amp; Settings'!$J$5:$J$16,0),A150))</f>
        <v/>
      </c>
      <c r="E150" s="2"/>
      <c r="F150" s="2"/>
      <c r="G150" s="2"/>
      <c r="H150" s="2"/>
      <c r="I150" s="2"/>
      <c r="J150" s="2"/>
      <c r="K150" s="2"/>
      <c r="L150" s="14"/>
      <c r="M150" s="15" t="str">
        <f>IF(L150="","",'Categories &amp; Settings'!$B$10)</f>
        <v/>
      </c>
      <c r="N150" s="17" t="str">
        <f t="shared" si="4"/>
        <v/>
      </c>
      <c r="O150" s="17" t="str">
        <f t="shared" si="5"/>
        <v/>
      </c>
      <c r="P150" s="2"/>
    </row>
    <row r="151" spans="1:16" ht="15">
      <c r="A151" s="2"/>
      <c r="B151" s="2"/>
      <c r="C151" s="2"/>
      <c r="D151" s="12" t="str">
        <f>IF(OR(A151="",B151="",C151=""),"",DATE(C151,MATCH(B151,'Categories &amp; Settings'!$J$5:$J$16,0),A151))</f>
        <v/>
      </c>
      <c r="E151" s="2"/>
      <c r="F151" s="2"/>
      <c r="G151" s="2"/>
      <c r="H151" s="2"/>
      <c r="I151" s="2"/>
      <c r="J151" s="2"/>
      <c r="K151" s="2"/>
      <c r="L151" s="14"/>
      <c r="M151" s="15" t="str">
        <f>IF(L151="","",'Categories &amp; Settings'!$B$10)</f>
        <v/>
      </c>
      <c r="N151" s="17" t="str">
        <f t="shared" si="4"/>
        <v/>
      </c>
      <c r="O151" s="17" t="str">
        <f t="shared" si="5"/>
        <v/>
      </c>
      <c r="P151" s="2"/>
    </row>
    <row r="152" spans="1:16" ht="15">
      <c r="A152" s="2"/>
      <c r="B152" s="2"/>
      <c r="C152" s="2"/>
      <c r="D152" s="12" t="str">
        <f>IF(OR(A152="",B152="",C152=""),"",DATE(C152,MATCH(B152,'Categories &amp; Settings'!$J$5:$J$16,0),A152))</f>
        <v/>
      </c>
      <c r="E152" s="2"/>
      <c r="F152" s="2"/>
      <c r="G152" s="2"/>
      <c r="H152" s="2"/>
      <c r="I152" s="2"/>
      <c r="J152" s="2"/>
      <c r="K152" s="2"/>
      <c r="L152" s="14"/>
      <c r="M152" s="15" t="str">
        <f>IF(L152="","",'Categories &amp; Settings'!$B$10)</f>
        <v/>
      </c>
      <c r="N152" s="17" t="str">
        <f t="shared" si="4"/>
        <v/>
      </c>
      <c r="O152" s="17" t="str">
        <f t="shared" si="5"/>
        <v/>
      </c>
      <c r="P152" s="2"/>
    </row>
    <row r="153" spans="1:16" ht="15">
      <c r="A153" s="2"/>
      <c r="B153" s="2"/>
      <c r="C153" s="2"/>
      <c r="D153" s="12" t="str">
        <f>IF(OR(A153="",B153="",C153=""),"",DATE(C153,MATCH(B153,'Categories &amp; Settings'!$J$5:$J$16,0),A153))</f>
        <v/>
      </c>
      <c r="E153" s="2"/>
      <c r="F153" s="2"/>
      <c r="G153" s="2"/>
      <c r="H153" s="2"/>
      <c r="I153" s="2"/>
      <c r="J153" s="2"/>
      <c r="K153" s="2"/>
      <c r="L153" s="14"/>
      <c r="M153" s="15" t="str">
        <f>IF(L153="","",'Categories &amp; Settings'!$B$10)</f>
        <v/>
      </c>
      <c r="N153" s="17" t="str">
        <f t="shared" si="4"/>
        <v/>
      </c>
      <c r="O153" s="17" t="str">
        <f t="shared" si="5"/>
        <v/>
      </c>
      <c r="P153" s="2"/>
    </row>
    <row r="154" spans="1:16" ht="15">
      <c r="A154" s="2"/>
      <c r="B154" s="2"/>
      <c r="C154" s="2"/>
      <c r="D154" s="12" t="str">
        <f>IF(OR(A154="",B154="",C154=""),"",DATE(C154,MATCH(B154,'Categories &amp; Settings'!$J$5:$J$16,0),A154))</f>
        <v/>
      </c>
      <c r="E154" s="2"/>
      <c r="F154" s="2"/>
      <c r="G154" s="2"/>
      <c r="H154" s="2"/>
      <c r="I154" s="2"/>
      <c r="J154" s="2"/>
      <c r="K154" s="2"/>
      <c r="L154" s="14"/>
      <c r="M154" s="15" t="str">
        <f>IF(L154="","",'Categories &amp; Settings'!$B$10)</f>
        <v/>
      </c>
      <c r="N154" s="17" t="str">
        <f t="shared" si="4"/>
        <v/>
      </c>
      <c r="O154" s="17" t="str">
        <f t="shared" si="5"/>
        <v/>
      </c>
      <c r="P154" s="2"/>
    </row>
    <row r="155" spans="1:16" ht="15">
      <c r="A155" s="2"/>
      <c r="B155" s="2"/>
      <c r="C155" s="2"/>
      <c r="D155" s="12" t="str">
        <f>IF(OR(A155="",B155="",C155=""),"",DATE(C155,MATCH(B155,'Categories &amp; Settings'!$J$5:$J$16,0),A155))</f>
        <v/>
      </c>
      <c r="E155" s="2"/>
      <c r="F155" s="2"/>
      <c r="G155" s="2"/>
      <c r="H155" s="2"/>
      <c r="I155" s="2"/>
      <c r="J155" s="2"/>
      <c r="K155" s="2"/>
      <c r="L155" s="14"/>
      <c r="M155" s="15" t="str">
        <f>IF(L155="","",'Categories &amp; Settings'!$B$10)</f>
        <v/>
      </c>
      <c r="N155" s="17" t="str">
        <f t="shared" si="4"/>
        <v/>
      </c>
      <c r="O155" s="17" t="str">
        <f t="shared" si="5"/>
        <v/>
      </c>
      <c r="P155" s="2"/>
    </row>
    <row r="156" spans="1:16" ht="15">
      <c r="A156" s="2"/>
      <c r="B156" s="2"/>
      <c r="C156" s="2"/>
      <c r="D156" s="12" t="str">
        <f>IF(OR(A156="",B156="",C156=""),"",DATE(C156,MATCH(B156,'Categories &amp; Settings'!$J$5:$J$16,0),A156))</f>
        <v/>
      </c>
      <c r="E156" s="2"/>
      <c r="F156" s="2"/>
      <c r="G156" s="2"/>
      <c r="H156" s="2"/>
      <c r="I156" s="2"/>
      <c r="J156" s="2"/>
      <c r="K156" s="2"/>
      <c r="L156" s="14"/>
      <c r="M156" s="15" t="str">
        <f>IF(L156="","",'Categories &amp; Settings'!$B$10)</f>
        <v/>
      </c>
      <c r="N156" s="17" t="str">
        <f t="shared" si="4"/>
        <v/>
      </c>
      <c r="O156" s="17" t="str">
        <f t="shared" si="5"/>
        <v/>
      </c>
      <c r="P156" s="2"/>
    </row>
    <row r="157" spans="1:16" ht="15">
      <c r="A157" s="2"/>
      <c r="B157" s="2"/>
      <c r="C157" s="2"/>
      <c r="D157" s="12" t="str">
        <f>IF(OR(A157="",B157="",C157=""),"",DATE(C157,MATCH(B157,'Categories &amp; Settings'!$J$5:$J$16,0),A157))</f>
        <v/>
      </c>
      <c r="E157" s="2"/>
      <c r="F157" s="2"/>
      <c r="G157" s="2"/>
      <c r="H157" s="2"/>
      <c r="I157" s="2"/>
      <c r="J157" s="2"/>
      <c r="K157" s="2"/>
      <c r="L157" s="14"/>
      <c r="M157" s="15" t="str">
        <f>IF(L157="","",'Categories &amp; Settings'!$B$10)</f>
        <v/>
      </c>
      <c r="N157" s="17" t="str">
        <f t="shared" si="4"/>
        <v/>
      </c>
      <c r="O157" s="17" t="str">
        <f t="shared" si="5"/>
        <v/>
      </c>
      <c r="P157" s="2"/>
    </row>
    <row r="158" spans="1:16" ht="15">
      <c r="A158" s="2"/>
      <c r="B158" s="2"/>
      <c r="C158" s="2"/>
      <c r="D158" s="12" t="str">
        <f>IF(OR(A158="",B158="",C158=""),"",DATE(C158,MATCH(B158,'Categories &amp; Settings'!$J$5:$J$16,0),A158))</f>
        <v/>
      </c>
      <c r="E158" s="2"/>
      <c r="F158" s="2"/>
      <c r="G158" s="2"/>
      <c r="H158" s="2"/>
      <c r="I158" s="2"/>
      <c r="J158" s="2"/>
      <c r="K158" s="2"/>
      <c r="L158" s="14"/>
      <c r="M158" s="15" t="str">
        <f>IF(L158="","",'Categories &amp; Settings'!$B$10)</f>
        <v/>
      </c>
      <c r="N158" s="17" t="str">
        <f t="shared" si="4"/>
        <v/>
      </c>
      <c r="O158" s="17" t="str">
        <f t="shared" si="5"/>
        <v/>
      </c>
      <c r="P158" s="2"/>
    </row>
    <row r="159" spans="1:16" ht="15">
      <c r="A159" s="2"/>
      <c r="B159" s="2"/>
      <c r="C159" s="2"/>
      <c r="D159" s="12" t="str">
        <f>IF(OR(A159="",B159="",C159=""),"",DATE(C159,MATCH(B159,'Categories &amp; Settings'!$J$5:$J$16,0),A159))</f>
        <v/>
      </c>
      <c r="E159" s="2"/>
      <c r="F159" s="2"/>
      <c r="G159" s="2"/>
      <c r="H159" s="2"/>
      <c r="I159" s="2"/>
      <c r="J159" s="2"/>
      <c r="K159" s="2"/>
      <c r="L159" s="14"/>
      <c r="M159" s="15" t="str">
        <f>IF(L159="","",'Categories &amp; Settings'!$B$10)</f>
        <v/>
      </c>
      <c r="N159" s="17" t="str">
        <f t="shared" si="4"/>
        <v/>
      </c>
      <c r="O159" s="17" t="str">
        <f t="shared" si="5"/>
        <v/>
      </c>
      <c r="P159" s="2"/>
    </row>
    <row r="160" spans="1:16" ht="15">
      <c r="A160" s="2"/>
      <c r="B160" s="2"/>
      <c r="C160" s="2"/>
      <c r="D160" s="12" t="str">
        <f>IF(OR(A160="",B160="",C160=""),"",DATE(C160,MATCH(B160,'Categories &amp; Settings'!$J$5:$J$16,0),A160))</f>
        <v/>
      </c>
      <c r="E160" s="2"/>
      <c r="F160" s="2"/>
      <c r="G160" s="2"/>
      <c r="H160" s="2"/>
      <c r="I160" s="2"/>
      <c r="J160" s="2"/>
      <c r="K160" s="2"/>
      <c r="L160" s="14"/>
      <c r="M160" s="15" t="str">
        <f>IF(L160="","",'Categories &amp; Settings'!$B$10)</f>
        <v/>
      </c>
      <c r="N160" s="17" t="str">
        <f t="shared" si="4"/>
        <v/>
      </c>
      <c r="O160" s="17" t="str">
        <f t="shared" si="5"/>
        <v/>
      </c>
      <c r="P160" s="2"/>
    </row>
    <row r="161" spans="1:16" ht="15">
      <c r="A161" s="2"/>
      <c r="B161" s="2"/>
      <c r="C161" s="2"/>
      <c r="D161" s="12" t="str">
        <f>IF(OR(A161="",B161="",C161=""),"",DATE(C161,MATCH(B161,'Categories &amp; Settings'!$J$5:$J$16,0),A161))</f>
        <v/>
      </c>
      <c r="E161" s="2"/>
      <c r="F161" s="2"/>
      <c r="G161" s="2"/>
      <c r="H161" s="2"/>
      <c r="I161" s="2"/>
      <c r="J161" s="2"/>
      <c r="K161" s="2"/>
      <c r="L161" s="14"/>
      <c r="M161" s="15" t="str">
        <f>IF(L161="","",'Categories &amp; Settings'!$B$10)</f>
        <v/>
      </c>
      <c r="N161" s="17" t="str">
        <f t="shared" si="4"/>
        <v/>
      </c>
      <c r="O161" s="17" t="str">
        <f t="shared" si="5"/>
        <v/>
      </c>
      <c r="P161" s="2"/>
    </row>
    <row r="162" spans="1:16" ht="15">
      <c r="A162" s="2"/>
      <c r="B162" s="2"/>
      <c r="C162" s="2"/>
      <c r="D162" s="12" t="str">
        <f>IF(OR(A162="",B162="",C162=""),"",DATE(C162,MATCH(B162,'Categories &amp; Settings'!$J$5:$J$16,0),A162))</f>
        <v/>
      </c>
      <c r="E162" s="2"/>
      <c r="F162" s="2"/>
      <c r="G162" s="2"/>
      <c r="H162" s="2"/>
      <c r="I162" s="2"/>
      <c r="J162" s="2"/>
      <c r="K162" s="2"/>
      <c r="L162" s="14"/>
      <c r="M162" s="15" t="str">
        <f>IF(L162="","",'Categories &amp; Settings'!$B$10)</f>
        <v/>
      </c>
      <c r="N162" s="17" t="str">
        <f t="shared" si="4"/>
        <v/>
      </c>
      <c r="O162" s="17" t="str">
        <f t="shared" si="5"/>
        <v/>
      </c>
      <c r="P162" s="2"/>
    </row>
    <row r="163" spans="1:16" ht="15">
      <c r="A163" s="2"/>
      <c r="B163" s="2"/>
      <c r="C163" s="2"/>
      <c r="D163" s="12" t="str">
        <f>IF(OR(A163="",B163="",C163=""),"",DATE(C163,MATCH(B163,'Categories &amp; Settings'!$J$5:$J$16,0),A163))</f>
        <v/>
      </c>
      <c r="E163" s="2"/>
      <c r="F163" s="2"/>
      <c r="G163" s="2"/>
      <c r="H163" s="2"/>
      <c r="I163" s="2"/>
      <c r="J163" s="2"/>
      <c r="K163" s="2"/>
      <c r="L163" s="14"/>
      <c r="M163" s="15" t="str">
        <f>IF(L163="","",'Categories &amp; Settings'!$B$10)</f>
        <v/>
      </c>
      <c r="N163" s="17" t="str">
        <f t="shared" si="4"/>
        <v/>
      </c>
      <c r="O163" s="17" t="str">
        <f t="shared" si="5"/>
        <v/>
      </c>
      <c r="P163" s="2"/>
    </row>
    <row r="164" spans="1:16" ht="15">
      <c r="A164" s="2"/>
      <c r="B164" s="2"/>
      <c r="C164" s="2"/>
      <c r="D164" s="12" t="str">
        <f>IF(OR(A164="",B164="",C164=""),"",DATE(C164,MATCH(B164,'Categories &amp; Settings'!$J$5:$J$16,0),A164))</f>
        <v/>
      </c>
      <c r="E164" s="2"/>
      <c r="F164" s="2"/>
      <c r="G164" s="2"/>
      <c r="H164" s="2"/>
      <c r="I164" s="2"/>
      <c r="J164" s="2"/>
      <c r="K164" s="2"/>
      <c r="L164" s="14"/>
      <c r="M164" s="15" t="str">
        <f>IF(L164="","",'Categories &amp; Settings'!$B$10)</f>
        <v/>
      </c>
      <c r="N164" s="17" t="str">
        <f t="shared" si="4"/>
        <v/>
      </c>
      <c r="O164" s="17" t="str">
        <f t="shared" si="5"/>
        <v/>
      </c>
      <c r="P164" s="2"/>
    </row>
    <row r="165" spans="1:16" ht="15">
      <c r="A165" s="2"/>
      <c r="B165" s="2"/>
      <c r="C165" s="2"/>
      <c r="D165" s="12" t="str">
        <f>IF(OR(A165="",B165="",C165=""),"",DATE(C165,MATCH(B165,'Categories &amp; Settings'!$J$5:$J$16,0),A165))</f>
        <v/>
      </c>
      <c r="E165" s="2"/>
      <c r="F165" s="2"/>
      <c r="G165" s="2"/>
      <c r="H165" s="2"/>
      <c r="I165" s="2"/>
      <c r="J165" s="2"/>
      <c r="K165" s="2"/>
      <c r="L165" s="14"/>
      <c r="M165" s="15" t="str">
        <f>IF(L165="","",'Categories &amp; Settings'!$B$10)</f>
        <v/>
      </c>
      <c r="N165" s="17" t="str">
        <f t="shared" si="4"/>
        <v/>
      </c>
      <c r="O165" s="17" t="str">
        <f t="shared" si="5"/>
        <v/>
      </c>
      <c r="P165" s="2"/>
    </row>
    <row r="166" spans="1:16" ht="15">
      <c r="A166" s="2"/>
      <c r="B166" s="2"/>
      <c r="C166" s="2"/>
      <c r="D166" s="12" t="str">
        <f>IF(OR(A166="",B166="",C166=""),"",DATE(C166,MATCH(B166,'Categories &amp; Settings'!$J$5:$J$16,0),A166))</f>
        <v/>
      </c>
      <c r="E166" s="2"/>
      <c r="F166" s="2"/>
      <c r="G166" s="2"/>
      <c r="H166" s="2"/>
      <c r="I166" s="2"/>
      <c r="J166" s="2"/>
      <c r="K166" s="2"/>
      <c r="L166" s="14"/>
      <c r="M166" s="15" t="str">
        <f>IF(L166="","",'Categories &amp; Settings'!$B$10)</f>
        <v/>
      </c>
      <c r="N166" s="17" t="str">
        <f t="shared" si="4"/>
        <v/>
      </c>
      <c r="O166" s="17" t="str">
        <f t="shared" si="5"/>
        <v/>
      </c>
      <c r="P166" s="2"/>
    </row>
    <row r="167" spans="1:16" ht="15">
      <c r="A167" s="2"/>
      <c r="B167" s="2"/>
      <c r="C167" s="2"/>
      <c r="D167" s="12" t="str">
        <f>IF(OR(A167="",B167="",C167=""),"",DATE(C167,MATCH(B167,'Categories &amp; Settings'!$J$5:$J$16,0),A167))</f>
        <v/>
      </c>
      <c r="E167" s="2"/>
      <c r="F167" s="2"/>
      <c r="G167" s="2"/>
      <c r="H167" s="2"/>
      <c r="I167" s="2"/>
      <c r="J167" s="2"/>
      <c r="K167" s="2"/>
      <c r="L167" s="14"/>
      <c r="M167" s="15" t="str">
        <f>IF(L167="","",'Categories &amp; Settings'!$B$10)</f>
        <v/>
      </c>
      <c r="N167" s="17" t="str">
        <f t="shared" si="4"/>
        <v/>
      </c>
      <c r="O167" s="17" t="str">
        <f t="shared" si="5"/>
        <v/>
      </c>
      <c r="P167" s="2"/>
    </row>
    <row r="168" spans="1:16" ht="15">
      <c r="A168" s="2"/>
      <c r="B168" s="2"/>
      <c r="C168" s="2"/>
      <c r="D168" s="12" t="str">
        <f>IF(OR(A168="",B168="",C168=""),"",DATE(C168,MATCH(B168,'Categories &amp; Settings'!$J$5:$J$16,0),A168))</f>
        <v/>
      </c>
      <c r="E168" s="2"/>
      <c r="F168" s="2"/>
      <c r="G168" s="2"/>
      <c r="H168" s="2"/>
      <c r="I168" s="2"/>
      <c r="J168" s="2"/>
      <c r="K168" s="2"/>
      <c r="L168" s="14"/>
      <c r="M168" s="15" t="str">
        <f>IF(L168="","",'Categories &amp; Settings'!$B$10)</f>
        <v/>
      </c>
      <c r="N168" s="17" t="str">
        <f t="shared" si="4"/>
        <v/>
      </c>
      <c r="O168" s="17" t="str">
        <f t="shared" si="5"/>
        <v/>
      </c>
      <c r="P168" s="2"/>
    </row>
    <row r="169" spans="1:16" ht="15">
      <c r="A169" s="2"/>
      <c r="B169" s="2"/>
      <c r="C169" s="2"/>
      <c r="D169" s="12" t="str">
        <f>IF(OR(A169="",B169="",C169=""),"",DATE(C169,MATCH(B169,'Categories &amp; Settings'!$J$5:$J$16,0),A169))</f>
        <v/>
      </c>
      <c r="E169" s="2"/>
      <c r="F169" s="2"/>
      <c r="G169" s="2"/>
      <c r="H169" s="2"/>
      <c r="I169" s="2"/>
      <c r="J169" s="2"/>
      <c r="K169" s="2"/>
      <c r="L169" s="14"/>
      <c r="M169" s="15" t="str">
        <f>IF(L169="","",'Categories &amp; Settings'!$B$10)</f>
        <v/>
      </c>
      <c r="N169" s="17" t="str">
        <f t="shared" si="4"/>
        <v/>
      </c>
      <c r="O169" s="17" t="str">
        <f t="shared" si="5"/>
        <v/>
      </c>
      <c r="P169" s="2"/>
    </row>
    <row r="170" spans="1:16" ht="15">
      <c r="A170" s="2"/>
      <c r="B170" s="2"/>
      <c r="C170" s="2"/>
      <c r="D170" s="12" t="str">
        <f>IF(OR(A170="",B170="",C170=""),"",DATE(C170,MATCH(B170,'Categories &amp; Settings'!$J$5:$J$16,0),A170))</f>
        <v/>
      </c>
      <c r="E170" s="2"/>
      <c r="F170" s="2"/>
      <c r="G170" s="2"/>
      <c r="H170" s="2"/>
      <c r="I170" s="2"/>
      <c r="J170" s="2"/>
      <c r="K170" s="2"/>
      <c r="L170" s="14"/>
      <c r="M170" s="15" t="str">
        <f>IF(L170="","",'Categories &amp; Settings'!$B$10)</f>
        <v/>
      </c>
      <c r="N170" s="17" t="str">
        <f t="shared" si="4"/>
        <v/>
      </c>
      <c r="O170" s="17" t="str">
        <f t="shared" si="5"/>
        <v/>
      </c>
      <c r="P170" s="2"/>
    </row>
    <row r="171" spans="1:16" ht="15">
      <c r="A171" s="2"/>
      <c r="B171" s="2"/>
      <c r="C171" s="2"/>
      <c r="D171" s="12" t="str">
        <f>IF(OR(A171="",B171="",C171=""),"",DATE(C171,MATCH(B171,'Categories &amp; Settings'!$J$5:$J$16,0),A171))</f>
        <v/>
      </c>
      <c r="E171" s="2"/>
      <c r="F171" s="2"/>
      <c r="G171" s="2"/>
      <c r="H171" s="2"/>
      <c r="I171" s="2"/>
      <c r="J171" s="2"/>
      <c r="K171" s="2"/>
      <c r="L171" s="14"/>
      <c r="M171" s="15" t="str">
        <f>IF(L171="","",'Categories &amp; Settings'!$B$10)</f>
        <v/>
      </c>
      <c r="N171" s="17" t="str">
        <f t="shared" si="4"/>
        <v/>
      </c>
      <c r="O171" s="17" t="str">
        <f t="shared" si="5"/>
        <v/>
      </c>
      <c r="P171" s="2"/>
    </row>
    <row r="172" spans="1:16" ht="15">
      <c r="A172" s="2"/>
      <c r="B172" s="2"/>
      <c r="C172" s="2"/>
      <c r="D172" s="12" t="str">
        <f>IF(OR(A172="",B172="",C172=""),"",DATE(C172,MATCH(B172,'Categories &amp; Settings'!$J$5:$J$16,0),A172))</f>
        <v/>
      </c>
      <c r="E172" s="2"/>
      <c r="F172" s="2"/>
      <c r="G172" s="2"/>
      <c r="H172" s="2"/>
      <c r="I172" s="2"/>
      <c r="J172" s="2"/>
      <c r="K172" s="2"/>
      <c r="L172" s="14"/>
      <c r="M172" s="15" t="str">
        <f>IF(L172="","",'Categories &amp; Settings'!$B$10)</f>
        <v/>
      </c>
      <c r="N172" s="17" t="str">
        <f t="shared" si="4"/>
        <v/>
      </c>
      <c r="O172" s="17" t="str">
        <f t="shared" si="5"/>
        <v/>
      </c>
      <c r="P172" s="2"/>
    </row>
    <row r="173" spans="1:16" ht="15">
      <c r="A173" s="2"/>
      <c r="B173" s="2"/>
      <c r="C173" s="2"/>
      <c r="D173" s="12" t="str">
        <f>IF(OR(A173="",B173="",C173=""),"",DATE(C173,MATCH(B173,'Categories &amp; Settings'!$J$5:$J$16,0),A173))</f>
        <v/>
      </c>
      <c r="E173" s="2"/>
      <c r="F173" s="2"/>
      <c r="G173" s="2"/>
      <c r="H173" s="2"/>
      <c r="I173" s="2"/>
      <c r="J173" s="2"/>
      <c r="K173" s="2"/>
      <c r="L173" s="14"/>
      <c r="M173" s="15" t="str">
        <f>IF(L173="","",'Categories &amp; Settings'!$B$10)</f>
        <v/>
      </c>
      <c r="N173" s="17" t="str">
        <f t="shared" si="4"/>
        <v/>
      </c>
      <c r="O173" s="17" t="str">
        <f t="shared" si="5"/>
        <v/>
      </c>
      <c r="P173" s="2"/>
    </row>
    <row r="174" spans="1:16" ht="15">
      <c r="A174" s="2"/>
      <c r="B174" s="2"/>
      <c r="C174" s="2"/>
      <c r="D174" s="12" t="str">
        <f>IF(OR(A174="",B174="",C174=""),"",DATE(C174,MATCH(B174,'Categories &amp; Settings'!$J$5:$J$16,0),A174))</f>
        <v/>
      </c>
      <c r="E174" s="2"/>
      <c r="F174" s="2"/>
      <c r="G174" s="2"/>
      <c r="H174" s="2"/>
      <c r="I174" s="2"/>
      <c r="J174" s="2"/>
      <c r="K174" s="2"/>
      <c r="L174" s="14"/>
      <c r="M174" s="15" t="str">
        <f>IF(L174="","",'Categories &amp; Settings'!$B$10)</f>
        <v/>
      </c>
      <c r="N174" s="17" t="str">
        <f t="shared" si="4"/>
        <v/>
      </c>
      <c r="O174" s="17" t="str">
        <f t="shared" si="5"/>
        <v/>
      </c>
      <c r="P174" s="2"/>
    </row>
    <row r="175" spans="1:16" ht="15">
      <c r="A175" s="2"/>
      <c r="B175" s="2"/>
      <c r="C175" s="2"/>
      <c r="D175" s="12" t="str">
        <f>IF(OR(A175="",B175="",C175=""),"",DATE(C175,MATCH(B175,'Categories &amp; Settings'!$J$5:$J$16,0),A175))</f>
        <v/>
      </c>
      <c r="E175" s="2"/>
      <c r="F175" s="2"/>
      <c r="G175" s="2"/>
      <c r="H175" s="2"/>
      <c r="I175" s="2"/>
      <c r="J175" s="2"/>
      <c r="K175" s="2"/>
      <c r="L175" s="14"/>
      <c r="M175" s="15" t="str">
        <f>IF(L175="","",'Categories &amp; Settings'!$B$10)</f>
        <v/>
      </c>
      <c r="N175" s="17" t="str">
        <f t="shared" si="4"/>
        <v/>
      </c>
      <c r="O175" s="17" t="str">
        <f t="shared" si="5"/>
        <v/>
      </c>
      <c r="P175" s="2"/>
    </row>
    <row r="176" spans="1:16" ht="15">
      <c r="A176" s="2"/>
      <c r="B176" s="2"/>
      <c r="C176" s="2"/>
      <c r="D176" s="12" t="str">
        <f>IF(OR(A176="",B176="",C176=""),"",DATE(C176,MATCH(B176,'Categories &amp; Settings'!$J$5:$J$16,0),A176))</f>
        <v/>
      </c>
      <c r="E176" s="2"/>
      <c r="F176" s="2"/>
      <c r="G176" s="2"/>
      <c r="H176" s="2"/>
      <c r="I176" s="2"/>
      <c r="J176" s="2"/>
      <c r="K176" s="2"/>
      <c r="L176" s="14"/>
      <c r="M176" s="15" t="str">
        <f>IF(L176="","",'Categories &amp; Settings'!$B$10)</f>
        <v/>
      </c>
      <c r="N176" s="17" t="str">
        <f t="shared" si="4"/>
        <v/>
      </c>
      <c r="O176" s="17" t="str">
        <f t="shared" si="5"/>
        <v/>
      </c>
      <c r="P176" s="2"/>
    </row>
    <row r="177" spans="1:16" ht="15">
      <c r="A177" s="2"/>
      <c r="B177" s="2"/>
      <c r="C177" s="2"/>
      <c r="D177" s="12" t="str">
        <f>IF(OR(A177="",B177="",C177=""),"",DATE(C177,MATCH(B177,'Categories &amp; Settings'!$J$5:$J$16,0),A177))</f>
        <v/>
      </c>
      <c r="E177" s="2"/>
      <c r="F177" s="2"/>
      <c r="G177" s="2"/>
      <c r="H177" s="2"/>
      <c r="I177" s="2"/>
      <c r="J177" s="2"/>
      <c r="K177" s="2"/>
      <c r="L177" s="14"/>
      <c r="M177" s="15" t="str">
        <f>IF(L177="","",'Categories &amp; Settings'!$B$10)</f>
        <v/>
      </c>
      <c r="N177" s="17" t="str">
        <f t="shared" si="4"/>
        <v/>
      </c>
      <c r="O177" s="17" t="str">
        <f t="shared" si="5"/>
        <v/>
      </c>
      <c r="P177" s="2"/>
    </row>
    <row r="178" spans="1:16" ht="15">
      <c r="A178" s="2"/>
      <c r="B178" s="2"/>
      <c r="C178" s="2"/>
      <c r="D178" s="12" t="str">
        <f>IF(OR(A178="",B178="",C178=""),"",DATE(C178,MATCH(B178,'Categories &amp; Settings'!$J$5:$J$16,0),A178))</f>
        <v/>
      </c>
      <c r="E178" s="2"/>
      <c r="F178" s="2"/>
      <c r="G178" s="2"/>
      <c r="H178" s="2"/>
      <c r="I178" s="2"/>
      <c r="J178" s="2"/>
      <c r="K178" s="2"/>
      <c r="L178" s="14"/>
      <c r="M178" s="15" t="str">
        <f>IF(L178="","",'Categories &amp; Settings'!$B$10)</f>
        <v/>
      </c>
      <c r="N178" s="17" t="str">
        <f t="shared" si="4"/>
        <v/>
      </c>
      <c r="O178" s="17" t="str">
        <f t="shared" si="5"/>
        <v/>
      </c>
      <c r="P178" s="2"/>
    </row>
    <row r="179" spans="1:16" ht="15">
      <c r="A179" s="2"/>
      <c r="B179" s="2"/>
      <c r="C179" s="2"/>
      <c r="D179" s="12" t="str">
        <f>IF(OR(A179="",B179="",C179=""),"",DATE(C179,MATCH(B179,'Categories &amp; Settings'!$J$5:$J$16,0),A179))</f>
        <v/>
      </c>
      <c r="E179" s="2"/>
      <c r="F179" s="2"/>
      <c r="G179" s="2"/>
      <c r="H179" s="2"/>
      <c r="I179" s="2"/>
      <c r="J179" s="2"/>
      <c r="K179" s="2"/>
      <c r="L179" s="14"/>
      <c r="M179" s="15" t="str">
        <f>IF(L179="","",'Categories &amp; Settings'!$B$10)</f>
        <v/>
      </c>
      <c r="N179" s="17" t="str">
        <f t="shared" si="4"/>
        <v/>
      </c>
      <c r="O179" s="17" t="str">
        <f t="shared" si="5"/>
        <v/>
      </c>
      <c r="P179" s="2"/>
    </row>
    <row r="180" spans="1:16" ht="15">
      <c r="A180" s="2"/>
      <c r="B180" s="2"/>
      <c r="C180" s="2"/>
      <c r="D180" s="12" t="str">
        <f>IF(OR(A180="",B180="",C180=""),"",DATE(C180,MATCH(B180,'Categories &amp; Settings'!$J$5:$J$16,0),A180))</f>
        <v/>
      </c>
      <c r="E180" s="2"/>
      <c r="F180" s="2"/>
      <c r="G180" s="2"/>
      <c r="H180" s="2"/>
      <c r="I180" s="2"/>
      <c r="J180" s="2"/>
      <c r="K180" s="2"/>
      <c r="L180" s="14"/>
      <c r="M180" s="15" t="str">
        <f>IF(L180="","",'Categories &amp; Settings'!$B$10)</f>
        <v/>
      </c>
      <c r="N180" s="17" t="str">
        <f t="shared" si="4"/>
        <v/>
      </c>
      <c r="O180" s="17" t="str">
        <f t="shared" si="5"/>
        <v/>
      </c>
      <c r="P180" s="2"/>
    </row>
    <row r="181" spans="1:16" ht="15">
      <c r="A181" s="2"/>
      <c r="B181" s="2"/>
      <c r="C181" s="2"/>
      <c r="D181" s="12" t="str">
        <f>IF(OR(A181="",B181="",C181=""),"",DATE(C181,MATCH(B181,'Categories &amp; Settings'!$J$5:$J$16,0),A181))</f>
        <v/>
      </c>
      <c r="E181" s="2"/>
      <c r="F181" s="2"/>
      <c r="G181" s="2"/>
      <c r="H181" s="2"/>
      <c r="I181" s="2"/>
      <c r="J181" s="2"/>
      <c r="K181" s="2"/>
      <c r="L181" s="14"/>
      <c r="M181" s="15" t="str">
        <f>IF(L181="","",'Categories &amp; Settings'!$B$10)</f>
        <v/>
      </c>
      <c r="N181" s="17" t="str">
        <f t="shared" si="4"/>
        <v/>
      </c>
      <c r="O181" s="17" t="str">
        <f t="shared" si="5"/>
        <v/>
      </c>
      <c r="P181" s="2"/>
    </row>
    <row r="182" spans="1:16" ht="15">
      <c r="A182" s="2"/>
      <c r="B182" s="2"/>
      <c r="C182" s="2"/>
      <c r="D182" s="12" t="str">
        <f>IF(OR(A182="",B182="",C182=""),"",DATE(C182,MATCH(B182,'Categories &amp; Settings'!$J$5:$J$16,0),A182))</f>
        <v/>
      </c>
      <c r="E182" s="2"/>
      <c r="F182" s="2"/>
      <c r="G182" s="2"/>
      <c r="H182" s="2"/>
      <c r="I182" s="2"/>
      <c r="J182" s="2"/>
      <c r="K182" s="2"/>
      <c r="L182" s="14"/>
      <c r="M182" s="15" t="str">
        <f>IF(L182="","",'Categories &amp; Settings'!$B$10)</f>
        <v/>
      </c>
      <c r="N182" s="17" t="str">
        <f t="shared" si="4"/>
        <v/>
      </c>
      <c r="O182" s="17" t="str">
        <f t="shared" si="5"/>
        <v/>
      </c>
      <c r="P182" s="2"/>
    </row>
    <row r="183" spans="1:16" ht="15">
      <c r="A183" s="2"/>
      <c r="B183" s="2"/>
      <c r="C183" s="2"/>
      <c r="D183" s="12" t="str">
        <f>IF(OR(A183="",B183="",C183=""),"",DATE(C183,MATCH(B183,'Categories &amp; Settings'!$J$5:$J$16,0),A183))</f>
        <v/>
      </c>
      <c r="E183" s="2"/>
      <c r="F183" s="2"/>
      <c r="G183" s="2"/>
      <c r="H183" s="2"/>
      <c r="I183" s="2"/>
      <c r="J183" s="2"/>
      <c r="K183" s="2"/>
      <c r="L183" s="14"/>
      <c r="M183" s="15" t="str">
        <f>IF(L183="","",'Categories &amp; Settings'!$B$10)</f>
        <v/>
      </c>
      <c r="N183" s="17" t="str">
        <f t="shared" si="4"/>
        <v/>
      </c>
      <c r="O183" s="17" t="str">
        <f t="shared" si="5"/>
        <v/>
      </c>
      <c r="P183" s="2"/>
    </row>
    <row r="184" spans="1:16" ht="15">
      <c r="A184" s="2"/>
      <c r="B184" s="2"/>
      <c r="C184" s="2"/>
      <c r="D184" s="12" t="str">
        <f>IF(OR(A184="",B184="",C184=""),"",DATE(C184,MATCH(B184,'Categories &amp; Settings'!$J$5:$J$16,0),A184))</f>
        <v/>
      </c>
      <c r="E184" s="2"/>
      <c r="F184" s="2"/>
      <c r="G184" s="2"/>
      <c r="H184" s="2"/>
      <c r="I184" s="2"/>
      <c r="J184" s="2"/>
      <c r="K184" s="2"/>
      <c r="L184" s="14"/>
      <c r="M184" s="15" t="str">
        <f>IF(L184="","",'Categories &amp; Settings'!$B$10)</f>
        <v/>
      </c>
      <c r="N184" s="17" t="str">
        <f t="shared" si="4"/>
        <v/>
      </c>
      <c r="O184" s="17" t="str">
        <f t="shared" si="5"/>
        <v/>
      </c>
      <c r="P184" s="2"/>
    </row>
    <row r="185" spans="1:16" ht="15">
      <c r="A185" s="2"/>
      <c r="B185" s="2"/>
      <c r="C185" s="2"/>
      <c r="D185" s="12" t="str">
        <f>IF(OR(A185="",B185="",C185=""),"",DATE(C185,MATCH(B185,'Categories &amp; Settings'!$J$5:$J$16,0),A185))</f>
        <v/>
      </c>
      <c r="E185" s="2"/>
      <c r="F185" s="2"/>
      <c r="G185" s="2"/>
      <c r="H185" s="2"/>
      <c r="I185" s="2"/>
      <c r="J185" s="2"/>
      <c r="K185" s="2"/>
      <c r="L185" s="14"/>
      <c r="M185" s="15" t="str">
        <f>IF(L185="","",'Categories &amp; Settings'!$B$10)</f>
        <v/>
      </c>
      <c r="N185" s="17" t="str">
        <f t="shared" si="4"/>
        <v/>
      </c>
      <c r="O185" s="17" t="str">
        <f t="shared" si="5"/>
        <v/>
      </c>
      <c r="P185" s="2"/>
    </row>
    <row r="186" spans="1:16" ht="15">
      <c r="A186" s="2"/>
      <c r="B186" s="2"/>
      <c r="C186" s="2"/>
      <c r="D186" s="12" t="str">
        <f>IF(OR(A186="",B186="",C186=""),"",DATE(C186,MATCH(B186,'Categories &amp; Settings'!$J$5:$J$16,0),A186))</f>
        <v/>
      </c>
      <c r="E186" s="2"/>
      <c r="F186" s="2"/>
      <c r="G186" s="2"/>
      <c r="H186" s="2"/>
      <c r="I186" s="2"/>
      <c r="J186" s="2"/>
      <c r="K186" s="2"/>
      <c r="L186" s="14"/>
      <c r="M186" s="15" t="str">
        <f>IF(L186="","",'Categories &amp; Settings'!$B$10)</f>
        <v/>
      </c>
      <c r="N186" s="17" t="str">
        <f t="shared" si="4"/>
        <v/>
      </c>
      <c r="O186" s="17" t="str">
        <f t="shared" si="5"/>
        <v/>
      </c>
      <c r="P186" s="2"/>
    </row>
    <row r="187" spans="1:16" ht="15">
      <c r="A187" s="2"/>
      <c r="B187" s="2"/>
      <c r="C187" s="2"/>
      <c r="D187" s="12" t="str">
        <f>IF(OR(A187="",B187="",C187=""),"",DATE(C187,MATCH(B187,'Categories &amp; Settings'!$J$5:$J$16,0),A187))</f>
        <v/>
      </c>
      <c r="E187" s="2"/>
      <c r="F187" s="2"/>
      <c r="G187" s="2"/>
      <c r="H187" s="2"/>
      <c r="I187" s="2"/>
      <c r="J187" s="2"/>
      <c r="K187" s="2"/>
      <c r="L187" s="14"/>
      <c r="M187" s="15" t="str">
        <f>IF(L187="","",'Categories &amp; Settings'!$B$10)</f>
        <v/>
      </c>
      <c r="N187" s="17" t="str">
        <f t="shared" si="4"/>
        <v/>
      </c>
      <c r="O187" s="17" t="str">
        <f t="shared" si="5"/>
        <v/>
      </c>
      <c r="P187" s="2"/>
    </row>
    <row r="188" spans="1:16" ht="15">
      <c r="A188" s="2"/>
      <c r="B188" s="2"/>
      <c r="C188" s="2"/>
      <c r="D188" s="12" t="str">
        <f>IF(OR(A188="",B188="",C188=""),"",DATE(C188,MATCH(B188,'Categories &amp; Settings'!$J$5:$J$16,0),A188))</f>
        <v/>
      </c>
      <c r="E188" s="2"/>
      <c r="F188" s="2"/>
      <c r="G188" s="2"/>
      <c r="H188" s="2"/>
      <c r="I188" s="2"/>
      <c r="J188" s="2"/>
      <c r="K188" s="2"/>
      <c r="L188" s="14"/>
      <c r="M188" s="15" t="str">
        <f>IF(L188="","",'Categories &amp; Settings'!$B$10)</f>
        <v/>
      </c>
      <c r="N188" s="17" t="str">
        <f t="shared" si="4"/>
        <v/>
      </c>
      <c r="O188" s="17" t="str">
        <f t="shared" si="5"/>
        <v/>
      </c>
      <c r="P188" s="2"/>
    </row>
    <row r="189" spans="1:16" ht="15">
      <c r="A189" s="2"/>
      <c r="B189" s="2"/>
      <c r="C189" s="2"/>
      <c r="D189" s="12" t="str">
        <f>IF(OR(A189="",B189="",C189=""),"",DATE(C189,MATCH(B189,'Categories &amp; Settings'!$J$5:$J$16,0),A189))</f>
        <v/>
      </c>
      <c r="E189" s="2"/>
      <c r="F189" s="2"/>
      <c r="G189" s="2"/>
      <c r="H189" s="2"/>
      <c r="I189" s="2"/>
      <c r="J189" s="2"/>
      <c r="K189" s="2"/>
      <c r="L189" s="14"/>
      <c r="M189" s="15" t="str">
        <f>IF(L189="","",'Categories &amp; Settings'!$B$10)</f>
        <v/>
      </c>
      <c r="N189" s="17" t="str">
        <f t="shared" si="4"/>
        <v/>
      </c>
      <c r="O189" s="17" t="str">
        <f t="shared" si="5"/>
        <v/>
      </c>
      <c r="P189" s="2"/>
    </row>
    <row r="190" spans="1:16" ht="15">
      <c r="A190" s="2"/>
      <c r="B190" s="2"/>
      <c r="C190" s="2"/>
      <c r="D190" s="12" t="str">
        <f>IF(OR(A190="",B190="",C190=""),"",DATE(C190,MATCH(B190,'Categories &amp; Settings'!$J$5:$J$16,0),A190))</f>
        <v/>
      </c>
      <c r="E190" s="2"/>
      <c r="F190" s="2"/>
      <c r="G190" s="2"/>
      <c r="H190" s="2"/>
      <c r="I190" s="2"/>
      <c r="J190" s="2"/>
      <c r="K190" s="2"/>
      <c r="L190" s="14"/>
      <c r="M190" s="15" t="str">
        <f>IF(L190="","",'Categories &amp; Settings'!$B$10)</f>
        <v/>
      </c>
      <c r="N190" s="17" t="str">
        <f t="shared" si="4"/>
        <v/>
      </c>
      <c r="O190" s="17" t="str">
        <f t="shared" si="5"/>
        <v/>
      </c>
      <c r="P190" s="2"/>
    </row>
    <row r="191" spans="1:16" ht="15">
      <c r="A191" s="2"/>
      <c r="B191" s="2"/>
      <c r="C191" s="2"/>
      <c r="D191" s="12" t="str">
        <f>IF(OR(A191="",B191="",C191=""),"",DATE(C191,MATCH(B191,'Categories &amp; Settings'!$J$5:$J$16,0),A191))</f>
        <v/>
      </c>
      <c r="E191" s="2"/>
      <c r="F191" s="2"/>
      <c r="G191" s="2"/>
      <c r="H191" s="2"/>
      <c r="I191" s="2"/>
      <c r="J191" s="2"/>
      <c r="K191" s="2"/>
      <c r="L191" s="14"/>
      <c r="M191" s="15" t="str">
        <f>IF(L191="","",'Categories &amp; Settings'!$B$10)</f>
        <v/>
      </c>
      <c r="N191" s="17" t="str">
        <f t="shared" si="4"/>
        <v/>
      </c>
      <c r="O191" s="17" t="str">
        <f t="shared" si="5"/>
        <v/>
      </c>
      <c r="P191" s="2"/>
    </row>
    <row r="192" spans="1:16" ht="15">
      <c r="A192" s="2"/>
      <c r="B192" s="2"/>
      <c r="C192" s="2"/>
      <c r="D192" s="12" t="str">
        <f>IF(OR(A192="",B192="",C192=""),"",DATE(C192,MATCH(B192,'Categories &amp; Settings'!$J$5:$J$16,0),A192))</f>
        <v/>
      </c>
      <c r="E192" s="2"/>
      <c r="F192" s="2"/>
      <c r="G192" s="2"/>
      <c r="H192" s="2"/>
      <c r="I192" s="2"/>
      <c r="J192" s="2"/>
      <c r="K192" s="2"/>
      <c r="L192" s="14"/>
      <c r="M192" s="15" t="str">
        <f>IF(L192="","",'Categories &amp; Settings'!$B$10)</f>
        <v/>
      </c>
      <c r="N192" s="17" t="str">
        <f t="shared" si="4"/>
        <v/>
      </c>
      <c r="O192" s="17" t="str">
        <f t="shared" si="5"/>
        <v/>
      </c>
      <c r="P192" s="2"/>
    </row>
    <row r="193" spans="1:16" ht="15">
      <c r="A193" s="2"/>
      <c r="B193" s="2"/>
      <c r="C193" s="2"/>
      <c r="D193" s="12" t="str">
        <f>IF(OR(A193="",B193="",C193=""),"",DATE(C193,MATCH(B193,'Categories &amp; Settings'!$J$5:$J$16,0),A193))</f>
        <v/>
      </c>
      <c r="E193" s="2"/>
      <c r="F193" s="2"/>
      <c r="G193" s="2"/>
      <c r="H193" s="2"/>
      <c r="I193" s="2"/>
      <c r="J193" s="2"/>
      <c r="K193" s="2"/>
      <c r="L193" s="14"/>
      <c r="M193" s="15" t="str">
        <f>IF(L193="","",'Categories &amp; Settings'!$B$10)</f>
        <v/>
      </c>
      <c r="N193" s="17" t="str">
        <f t="shared" si="4"/>
        <v/>
      </c>
      <c r="O193" s="17" t="str">
        <f t="shared" si="5"/>
        <v/>
      </c>
      <c r="P193" s="2"/>
    </row>
    <row r="194" spans="1:16" ht="15">
      <c r="A194" s="2"/>
      <c r="B194" s="2"/>
      <c r="C194" s="2"/>
      <c r="D194" s="12" t="str">
        <f>IF(OR(A194="",B194="",C194=""),"",DATE(C194,MATCH(B194,'Categories &amp; Settings'!$J$5:$J$16,0),A194))</f>
        <v/>
      </c>
      <c r="E194" s="2"/>
      <c r="F194" s="2"/>
      <c r="G194" s="2"/>
      <c r="H194" s="2"/>
      <c r="I194" s="2"/>
      <c r="J194" s="2"/>
      <c r="K194" s="2"/>
      <c r="L194" s="14"/>
      <c r="M194" s="15" t="str">
        <f>IF(L194="","",'Categories &amp; Settings'!$B$10)</f>
        <v/>
      </c>
      <c r="N194" s="17" t="str">
        <f t="shared" si="4"/>
        <v/>
      </c>
      <c r="O194" s="17" t="str">
        <f t="shared" si="5"/>
        <v/>
      </c>
      <c r="P194" s="2"/>
    </row>
    <row r="195" spans="1:16" ht="15">
      <c r="A195" s="2"/>
      <c r="B195" s="2"/>
      <c r="C195" s="2"/>
      <c r="D195" s="12" t="str">
        <f>IF(OR(A195="",B195="",C195=""),"",DATE(C195,MATCH(B195,'Categories &amp; Settings'!$J$5:$J$16,0),A195))</f>
        <v/>
      </c>
      <c r="E195" s="2"/>
      <c r="F195" s="2"/>
      <c r="G195" s="2"/>
      <c r="H195" s="2"/>
      <c r="I195" s="2"/>
      <c r="J195" s="2"/>
      <c r="K195" s="2"/>
      <c r="L195" s="14"/>
      <c r="M195" s="15" t="str">
        <f>IF(L195="","",'Categories &amp; Settings'!$B$10)</f>
        <v/>
      </c>
      <c r="N195" s="17" t="str">
        <f t="shared" si="4"/>
        <v/>
      </c>
      <c r="O195" s="17" t="str">
        <f t="shared" si="5"/>
        <v/>
      </c>
      <c r="P195" s="2"/>
    </row>
    <row r="196" spans="1:16" ht="15">
      <c r="A196" s="2"/>
      <c r="B196" s="2"/>
      <c r="C196" s="2"/>
      <c r="D196" s="12" t="str">
        <f>IF(OR(A196="",B196="",C196=""),"",DATE(C196,MATCH(B196,'Categories &amp; Settings'!$J$5:$J$16,0),A196))</f>
        <v/>
      </c>
      <c r="E196" s="2"/>
      <c r="F196" s="2"/>
      <c r="G196" s="2"/>
      <c r="H196" s="2"/>
      <c r="I196" s="2"/>
      <c r="J196" s="2"/>
      <c r="K196" s="2"/>
      <c r="L196" s="14"/>
      <c r="M196" s="15" t="str">
        <f>IF(L196="","",'Categories &amp; Settings'!$B$10)</f>
        <v/>
      </c>
      <c r="N196" s="17" t="str">
        <f t="shared" si="4"/>
        <v/>
      </c>
      <c r="O196" s="17" t="str">
        <f t="shared" si="5"/>
        <v/>
      </c>
      <c r="P196" s="2"/>
    </row>
    <row r="197" spans="1:16" ht="15">
      <c r="A197" s="2"/>
      <c r="B197" s="2"/>
      <c r="C197" s="2"/>
      <c r="D197" s="12" t="str">
        <f>IF(OR(A197="",B197="",C197=""),"",DATE(C197,MATCH(B197,'Categories &amp; Settings'!$J$5:$J$16,0),A197))</f>
        <v/>
      </c>
      <c r="E197" s="2"/>
      <c r="F197" s="2"/>
      <c r="G197" s="2"/>
      <c r="H197" s="2"/>
      <c r="I197" s="2"/>
      <c r="J197" s="2"/>
      <c r="K197" s="2"/>
      <c r="L197" s="14"/>
      <c r="M197" s="15" t="str">
        <f>IF(L197="","",'Categories &amp; Settings'!$B$10)</f>
        <v/>
      </c>
      <c r="N197" s="17" t="str">
        <f t="shared" ref="N197:N260" si="6">IF(L197="","",L197*M197)</f>
        <v/>
      </c>
      <c r="O197" s="17" t="str">
        <f t="shared" ref="O197:O260" si="7">IF(L197="","",L197+N197)</f>
        <v/>
      </c>
      <c r="P197" s="2"/>
    </row>
    <row r="198" spans="1:16" ht="15">
      <c r="A198" s="2"/>
      <c r="B198" s="2"/>
      <c r="C198" s="2"/>
      <c r="D198" s="12" t="str">
        <f>IF(OR(A198="",B198="",C198=""),"",DATE(C198,MATCH(B198,'Categories &amp; Settings'!$J$5:$J$16,0),A198))</f>
        <v/>
      </c>
      <c r="E198" s="2"/>
      <c r="F198" s="2"/>
      <c r="G198" s="2"/>
      <c r="H198" s="2"/>
      <c r="I198" s="2"/>
      <c r="J198" s="2"/>
      <c r="K198" s="2"/>
      <c r="L198" s="14"/>
      <c r="M198" s="15" t="str">
        <f>IF(L198="","",'Categories &amp; Settings'!$B$10)</f>
        <v/>
      </c>
      <c r="N198" s="17" t="str">
        <f t="shared" si="6"/>
        <v/>
      </c>
      <c r="O198" s="17" t="str">
        <f t="shared" si="7"/>
        <v/>
      </c>
      <c r="P198" s="2"/>
    </row>
    <row r="199" spans="1:16" ht="15">
      <c r="A199" s="2"/>
      <c r="B199" s="2"/>
      <c r="C199" s="2"/>
      <c r="D199" s="12" t="str">
        <f>IF(OR(A199="",B199="",C199=""),"",DATE(C199,MATCH(B199,'Categories &amp; Settings'!$J$5:$J$16,0),A199))</f>
        <v/>
      </c>
      <c r="E199" s="2"/>
      <c r="F199" s="2"/>
      <c r="G199" s="2"/>
      <c r="H199" s="2"/>
      <c r="I199" s="2"/>
      <c r="J199" s="2"/>
      <c r="K199" s="2"/>
      <c r="L199" s="14"/>
      <c r="M199" s="15" t="str">
        <f>IF(L199="","",'Categories &amp; Settings'!$B$10)</f>
        <v/>
      </c>
      <c r="N199" s="17" t="str">
        <f t="shared" si="6"/>
        <v/>
      </c>
      <c r="O199" s="17" t="str">
        <f t="shared" si="7"/>
        <v/>
      </c>
      <c r="P199" s="2"/>
    </row>
    <row r="200" spans="1:16" ht="15">
      <c r="A200" s="2"/>
      <c r="B200" s="2"/>
      <c r="C200" s="2"/>
      <c r="D200" s="12" t="str">
        <f>IF(OR(A200="",B200="",C200=""),"",DATE(C200,MATCH(B200,'Categories &amp; Settings'!$J$5:$J$16,0),A200))</f>
        <v/>
      </c>
      <c r="E200" s="2"/>
      <c r="F200" s="2"/>
      <c r="G200" s="2"/>
      <c r="H200" s="2"/>
      <c r="I200" s="2"/>
      <c r="J200" s="2"/>
      <c r="K200" s="2"/>
      <c r="L200" s="14"/>
      <c r="M200" s="15" t="str">
        <f>IF(L200="","",'Categories &amp; Settings'!$B$10)</f>
        <v/>
      </c>
      <c r="N200" s="17" t="str">
        <f t="shared" si="6"/>
        <v/>
      </c>
      <c r="O200" s="17" t="str">
        <f t="shared" si="7"/>
        <v/>
      </c>
      <c r="P200" s="2"/>
    </row>
    <row r="201" spans="1:16" ht="15">
      <c r="A201" s="2"/>
      <c r="B201" s="2"/>
      <c r="C201" s="2"/>
      <c r="D201" s="12" t="str">
        <f>IF(OR(A201="",B201="",C201=""),"",DATE(C201,MATCH(B201,'Categories &amp; Settings'!$J$5:$J$16,0),A201))</f>
        <v/>
      </c>
      <c r="E201" s="2"/>
      <c r="F201" s="2"/>
      <c r="G201" s="2"/>
      <c r="H201" s="2"/>
      <c r="I201" s="2"/>
      <c r="J201" s="2"/>
      <c r="K201" s="2"/>
      <c r="L201" s="14"/>
      <c r="M201" s="15" t="str">
        <f>IF(L201="","",'Categories &amp; Settings'!$B$10)</f>
        <v/>
      </c>
      <c r="N201" s="17" t="str">
        <f t="shared" si="6"/>
        <v/>
      </c>
      <c r="O201" s="17" t="str">
        <f t="shared" si="7"/>
        <v/>
      </c>
      <c r="P201" s="2"/>
    </row>
    <row r="202" spans="1:16" ht="15">
      <c r="A202" s="2"/>
      <c r="B202" s="2"/>
      <c r="C202" s="2"/>
      <c r="D202" s="12" t="str">
        <f>IF(OR(A202="",B202="",C202=""),"",DATE(C202,MATCH(B202,'Categories &amp; Settings'!$J$5:$J$16,0),A202))</f>
        <v/>
      </c>
      <c r="E202" s="2"/>
      <c r="F202" s="2"/>
      <c r="G202" s="2"/>
      <c r="H202" s="2"/>
      <c r="I202" s="2"/>
      <c r="J202" s="2"/>
      <c r="K202" s="2"/>
      <c r="L202" s="14"/>
      <c r="M202" s="15" t="str">
        <f>IF(L202="","",'Categories &amp; Settings'!$B$10)</f>
        <v/>
      </c>
      <c r="N202" s="17" t="str">
        <f t="shared" si="6"/>
        <v/>
      </c>
      <c r="O202" s="17" t="str">
        <f t="shared" si="7"/>
        <v/>
      </c>
      <c r="P202" s="2"/>
    </row>
    <row r="203" spans="1:16" ht="15">
      <c r="A203" s="2"/>
      <c r="B203" s="2"/>
      <c r="C203" s="2"/>
      <c r="D203" s="12" t="str">
        <f>IF(OR(A203="",B203="",C203=""),"",DATE(C203,MATCH(B203,'Categories &amp; Settings'!$J$5:$J$16,0),A203))</f>
        <v/>
      </c>
      <c r="E203" s="2"/>
      <c r="F203" s="2"/>
      <c r="G203" s="2"/>
      <c r="H203" s="2"/>
      <c r="I203" s="2"/>
      <c r="J203" s="2"/>
      <c r="K203" s="2"/>
      <c r="L203" s="14"/>
      <c r="M203" s="15" t="str">
        <f>IF(L203="","",'Categories &amp; Settings'!$B$10)</f>
        <v/>
      </c>
      <c r="N203" s="17" t="str">
        <f t="shared" si="6"/>
        <v/>
      </c>
      <c r="O203" s="17" t="str">
        <f t="shared" si="7"/>
        <v/>
      </c>
      <c r="P203" s="2"/>
    </row>
    <row r="204" spans="1:16" ht="15">
      <c r="A204" s="2"/>
      <c r="B204" s="2"/>
      <c r="C204" s="2"/>
      <c r="D204" s="12" t="str">
        <f>IF(OR(A204="",B204="",C204=""),"",DATE(C204,MATCH(B204,'Categories &amp; Settings'!$J$5:$J$16,0),A204))</f>
        <v/>
      </c>
      <c r="E204" s="2"/>
      <c r="F204" s="2"/>
      <c r="G204" s="2"/>
      <c r="H204" s="2"/>
      <c r="I204" s="2"/>
      <c r="J204" s="2"/>
      <c r="K204" s="2"/>
      <c r="L204" s="14"/>
      <c r="M204" s="15" t="str">
        <f>IF(L204="","",'Categories &amp; Settings'!$B$10)</f>
        <v/>
      </c>
      <c r="N204" s="17" t="str">
        <f t="shared" si="6"/>
        <v/>
      </c>
      <c r="O204" s="17" t="str">
        <f t="shared" si="7"/>
        <v/>
      </c>
      <c r="P204" s="2"/>
    </row>
    <row r="205" spans="1:16" ht="15">
      <c r="A205" s="2"/>
      <c r="B205" s="2"/>
      <c r="C205" s="2"/>
      <c r="D205" s="12" t="str">
        <f>IF(OR(A205="",B205="",C205=""),"",DATE(C205,MATCH(B205,'Categories &amp; Settings'!$J$5:$J$16,0),A205))</f>
        <v/>
      </c>
      <c r="E205" s="2"/>
      <c r="F205" s="2"/>
      <c r="G205" s="2"/>
      <c r="H205" s="2"/>
      <c r="I205" s="2"/>
      <c r="J205" s="2"/>
      <c r="K205" s="2"/>
      <c r="L205" s="14"/>
      <c r="M205" s="15" t="str">
        <f>IF(L205="","",'Categories &amp; Settings'!$B$10)</f>
        <v/>
      </c>
      <c r="N205" s="17" t="str">
        <f t="shared" si="6"/>
        <v/>
      </c>
      <c r="O205" s="17" t="str">
        <f t="shared" si="7"/>
        <v/>
      </c>
      <c r="P205" s="2"/>
    </row>
    <row r="206" spans="1:16" ht="15">
      <c r="A206" s="2"/>
      <c r="B206" s="2"/>
      <c r="C206" s="2"/>
      <c r="D206" s="12" t="str">
        <f>IF(OR(A206="",B206="",C206=""),"",DATE(C206,MATCH(B206,'Categories &amp; Settings'!$J$5:$J$16,0),A206))</f>
        <v/>
      </c>
      <c r="E206" s="2"/>
      <c r="F206" s="2"/>
      <c r="G206" s="2"/>
      <c r="H206" s="2"/>
      <c r="I206" s="2"/>
      <c r="J206" s="2"/>
      <c r="K206" s="2"/>
      <c r="L206" s="14"/>
      <c r="M206" s="15" t="str">
        <f>IF(L206="","",'Categories &amp; Settings'!$B$10)</f>
        <v/>
      </c>
      <c r="N206" s="17" t="str">
        <f t="shared" si="6"/>
        <v/>
      </c>
      <c r="O206" s="17" t="str">
        <f t="shared" si="7"/>
        <v/>
      </c>
      <c r="P206" s="2"/>
    </row>
    <row r="207" spans="1:16" ht="15">
      <c r="A207" s="2"/>
      <c r="B207" s="2"/>
      <c r="C207" s="2"/>
      <c r="D207" s="12" t="str">
        <f>IF(OR(A207="",B207="",C207=""),"",DATE(C207,MATCH(B207,'Categories &amp; Settings'!$J$5:$J$16,0),A207))</f>
        <v/>
      </c>
      <c r="E207" s="2"/>
      <c r="F207" s="2"/>
      <c r="G207" s="2"/>
      <c r="H207" s="2"/>
      <c r="I207" s="2"/>
      <c r="J207" s="2"/>
      <c r="K207" s="2"/>
      <c r="L207" s="14"/>
      <c r="M207" s="15" t="str">
        <f>IF(L207="","",'Categories &amp; Settings'!$B$10)</f>
        <v/>
      </c>
      <c r="N207" s="17" t="str">
        <f t="shared" si="6"/>
        <v/>
      </c>
      <c r="O207" s="17" t="str">
        <f t="shared" si="7"/>
        <v/>
      </c>
      <c r="P207" s="2"/>
    </row>
    <row r="208" spans="1:16" ht="15">
      <c r="A208" s="2"/>
      <c r="B208" s="2"/>
      <c r="C208" s="2"/>
      <c r="D208" s="12" t="str">
        <f>IF(OR(A208="",B208="",C208=""),"",DATE(C208,MATCH(B208,'Categories &amp; Settings'!$J$5:$J$16,0),A208))</f>
        <v/>
      </c>
      <c r="E208" s="2"/>
      <c r="F208" s="2"/>
      <c r="G208" s="2"/>
      <c r="H208" s="2"/>
      <c r="I208" s="2"/>
      <c r="J208" s="2"/>
      <c r="K208" s="2"/>
      <c r="L208" s="14"/>
      <c r="M208" s="15" t="str">
        <f>IF(L208="","",'Categories &amp; Settings'!$B$10)</f>
        <v/>
      </c>
      <c r="N208" s="17" t="str">
        <f t="shared" si="6"/>
        <v/>
      </c>
      <c r="O208" s="17" t="str">
        <f t="shared" si="7"/>
        <v/>
      </c>
      <c r="P208" s="2"/>
    </row>
    <row r="209" spans="1:16" ht="15">
      <c r="A209" s="2"/>
      <c r="B209" s="2"/>
      <c r="C209" s="2"/>
      <c r="D209" s="12" t="str">
        <f>IF(OR(A209="",B209="",C209=""),"",DATE(C209,MATCH(B209,'Categories &amp; Settings'!$J$5:$J$16,0),A209))</f>
        <v/>
      </c>
      <c r="E209" s="2"/>
      <c r="F209" s="2"/>
      <c r="G209" s="2"/>
      <c r="H209" s="2"/>
      <c r="I209" s="2"/>
      <c r="J209" s="2"/>
      <c r="K209" s="2"/>
      <c r="L209" s="14"/>
      <c r="M209" s="15" t="str">
        <f>IF(L209="","",'Categories &amp; Settings'!$B$10)</f>
        <v/>
      </c>
      <c r="N209" s="17" t="str">
        <f t="shared" si="6"/>
        <v/>
      </c>
      <c r="O209" s="17" t="str">
        <f t="shared" si="7"/>
        <v/>
      </c>
      <c r="P209" s="2"/>
    </row>
    <row r="210" spans="1:16" ht="15">
      <c r="A210" s="2"/>
      <c r="B210" s="2"/>
      <c r="C210" s="2"/>
      <c r="D210" s="12" t="str">
        <f>IF(OR(A210="",B210="",C210=""),"",DATE(C210,MATCH(B210,'Categories &amp; Settings'!$J$5:$J$16,0),A210))</f>
        <v/>
      </c>
      <c r="E210" s="2"/>
      <c r="F210" s="2"/>
      <c r="G210" s="2"/>
      <c r="H210" s="2"/>
      <c r="I210" s="2"/>
      <c r="J210" s="2"/>
      <c r="K210" s="2"/>
      <c r="L210" s="14"/>
      <c r="M210" s="15" t="str">
        <f>IF(L210="","",'Categories &amp; Settings'!$B$10)</f>
        <v/>
      </c>
      <c r="N210" s="17" t="str">
        <f t="shared" si="6"/>
        <v/>
      </c>
      <c r="O210" s="17" t="str">
        <f t="shared" si="7"/>
        <v/>
      </c>
      <c r="P210" s="2"/>
    </row>
    <row r="211" spans="1:16" ht="15">
      <c r="A211" s="2"/>
      <c r="B211" s="2"/>
      <c r="C211" s="2"/>
      <c r="D211" s="12" t="str">
        <f>IF(OR(A211="",B211="",C211=""),"",DATE(C211,MATCH(B211,'Categories &amp; Settings'!$J$5:$J$16,0),A211))</f>
        <v/>
      </c>
      <c r="E211" s="2"/>
      <c r="F211" s="2"/>
      <c r="G211" s="2"/>
      <c r="H211" s="2"/>
      <c r="I211" s="2"/>
      <c r="J211" s="2"/>
      <c r="K211" s="2"/>
      <c r="L211" s="14"/>
      <c r="M211" s="15" t="str">
        <f>IF(L211="","",'Categories &amp; Settings'!$B$10)</f>
        <v/>
      </c>
      <c r="N211" s="17" t="str">
        <f t="shared" si="6"/>
        <v/>
      </c>
      <c r="O211" s="17" t="str">
        <f t="shared" si="7"/>
        <v/>
      </c>
      <c r="P211" s="2"/>
    </row>
    <row r="212" spans="1:16" ht="15">
      <c r="A212" s="2"/>
      <c r="B212" s="2"/>
      <c r="C212" s="2"/>
      <c r="D212" s="12" t="str">
        <f>IF(OR(A212="",B212="",C212=""),"",DATE(C212,MATCH(B212,'Categories &amp; Settings'!$J$5:$J$16,0),A212))</f>
        <v/>
      </c>
      <c r="E212" s="2"/>
      <c r="F212" s="2"/>
      <c r="G212" s="2"/>
      <c r="H212" s="2"/>
      <c r="I212" s="2"/>
      <c r="J212" s="2"/>
      <c r="K212" s="2"/>
      <c r="L212" s="14"/>
      <c r="M212" s="15" t="str">
        <f>IF(L212="","",'Categories &amp; Settings'!$B$10)</f>
        <v/>
      </c>
      <c r="N212" s="17" t="str">
        <f t="shared" si="6"/>
        <v/>
      </c>
      <c r="O212" s="17" t="str">
        <f t="shared" si="7"/>
        <v/>
      </c>
      <c r="P212" s="2"/>
    </row>
    <row r="213" spans="1:16" ht="15">
      <c r="A213" s="2"/>
      <c r="B213" s="2"/>
      <c r="C213" s="2"/>
      <c r="D213" s="12" t="str">
        <f>IF(OR(A213="",B213="",C213=""),"",DATE(C213,MATCH(B213,'Categories &amp; Settings'!$J$5:$J$16,0),A213))</f>
        <v/>
      </c>
      <c r="E213" s="2"/>
      <c r="F213" s="2"/>
      <c r="G213" s="2"/>
      <c r="H213" s="2"/>
      <c r="I213" s="2"/>
      <c r="J213" s="2"/>
      <c r="K213" s="2"/>
      <c r="L213" s="14"/>
      <c r="M213" s="15" t="str">
        <f>IF(L213="","",'Categories &amp; Settings'!$B$10)</f>
        <v/>
      </c>
      <c r="N213" s="17" t="str">
        <f t="shared" si="6"/>
        <v/>
      </c>
      <c r="O213" s="17" t="str">
        <f t="shared" si="7"/>
        <v/>
      </c>
      <c r="P213" s="2"/>
    </row>
    <row r="214" spans="1:16" ht="15">
      <c r="A214" s="2"/>
      <c r="B214" s="2"/>
      <c r="C214" s="2"/>
      <c r="D214" s="12" t="str">
        <f>IF(OR(A214="",B214="",C214=""),"",DATE(C214,MATCH(B214,'Categories &amp; Settings'!$J$5:$J$16,0),A214))</f>
        <v/>
      </c>
      <c r="E214" s="2"/>
      <c r="F214" s="2"/>
      <c r="G214" s="2"/>
      <c r="H214" s="2"/>
      <c r="I214" s="2"/>
      <c r="J214" s="2"/>
      <c r="K214" s="2"/>
      <c r="L214" s="14"/>
      <c r="M214" s="15" t="str">
        <f>IF(L214="","",'Categories &amp; Settings'!$B$10)</f>
        <v/>
      </c>
      <c r="N214" s="17" t="str">
        <f t="shared" si="6"/>
        <v/>
      </c>
      <c r="O214" s="17" t="str">
        <f t="shared" si="7"/>
        <v/>
      </c>
      <c r="P214" s="2"/>
    </row>
    <row r="215" spans="1:16" ht="15">
      <c r="A215" s="2"/>
      <c r="B215" s="2"/>
      <c r="C215" s="2"/>
      <c r="D215" s="12" t="str">
        <f>IF(OR(A215="",B215="",C215=""),"",DATE(C215,MATCH(B215,'Categories &amp; Settings'!$J$5:$J$16,0),A215))</f>
        <v/>
      </c>
      <c r="E215" s="2"/>
      <c r="F215" s="2"/>
      <c r="G215" s="2"/>
      <c r="H215" s="2"/>
      <c r="I215" s="2"/>
      <c r="J215" s="2"/>
      <c r="K215" s="2"/>
      <c r="L215" s="14"/>
      <c r="M215" s="15" t="str">
        <f>IF(L215="","",'Categories &amp; Settings'!$B$10)</f>
        <v/>
      </c>
      <c r="N215" s="17" t="str">
        <f t="shared" si="6"/>
        <v/>
      </c>
      <c r="O215" s="17" t="str">
        <f t="shared" si="7"/>
        <v/>
      </c>
      <c r="P215" s="2"/>
    </row>
    <row r="216" spans="1:16" ht="15">
      <c r="A216" s="2"/>
      <c r="B216" s="2"/>
      <c r="C216" s="2"/>
      <c r="D216" s="12" t="str">
        <f>IF(OR(A216="",B216="",C216=""),"",DATE(C216,MATCH(B216,'Categories &amp; Settings'!$J$5:$J$16,0),A216))</f>
        <v/>
      </c>
      <c r="E216" s="2"/>
      <c r="F216" s="2"/>
      <c r="G216" s="2"/>
      <c r="H216" s="2"/>
      <c r="I216" s="2"/>
      <c r="J216" s="2"/>
      <c r="K216" s="2"/>
      <c r="L216" s="14"/>
      <c r="M216" s="15" t="str">
        <f>IF(L216="","",'Categories &amp; Settings'!$B$10)</f>
        <v/>
      </c>
      <c r="N216" s="17" t="str">
        <f t="shared" si="6"/>
        <v/>
      </c>
      <c r="O216" s="17" t="str">
        <f t="shared" si="7"/>
        <v/>
      </c>
      <c r="P216" s="2"/>
    </row>
    <row r="217" spans="1:16" ht="15">
      <c r="A217" s="2"/>
      <c r="B217" s="2"/>
      <c r="C217" s="2"/>
      <c r="D217" s="12" t="str">
        <f>IF(OR(A217="",B217="",C217=""),"",DATE(C217,MATCH(B217,'Categories &amp; Settings'!$J$5:$J$16,0),A217))</f>
        <v/>
      </c>
      <c r="E217" s="2"/>
      <c r="F217" s="2"/>
      <c r="G217" s="2"/>
      <c r="H217" s="2"/>
      <c r="I217" s="2"/>
      <c r="J217" s="2"/>
      <c r="K217" s="2"/>
      <c r="L217" s="14"/>
      <c r="M217" s="15" t="str">
        <f>IF(L217="","",'Categories &amp; Settings'!$B$10)</f>
        <v/>
      </c>
      <c r="N217" s="17" t="str">
        <f t="shared" si="6"/>
        <v/>
      </c>
      <c r="O217" s="17" t="str">
        <f t="shared" si="7"/>
        <v/>
      </c>
      <c r="P217" s="2"/>
    </row>
    <row r="218" spans="1:16" ht="15">
      <c r="A218" s="2"/>
      <c r="B218" s="2"/>
      <c r="C218" s="2"/>
      <c r="D218" s="12" t="str">
        <f>IF(OR(A218="",B218="",C218=""),"",DATE(C218,MATCH(B218,'Categories &amp; Settings'!$J$5:$J$16,0),A218))</f>
        <v/>
      </c>
      <c r="E218" s="2"/>
      <c r="F218" s="2"/>
      <c r="G218" s="2"/>
      <c r="H218" s="2"/>
      <c r="I218" s="2"/>
      <c r="J218" s="2"/>
      <c r="K218" s="2"/>
      <c r="L218" s="14"/>
      <c r="M218" s="15" t="str">
        <f>IF(L218="","",'Categories &amp; Settings'!$B$10)</f>
        <v/>
      </c>
      <c r="N218" s="17" t="str">
        <f t="shared" si="6"/>
        <v/>
      </c>
      <c r="O218" s="17" t="str">
        <f t="shared" si="7"/>
        <v/>
      </c>
      <c r="P218" s="2"/>
    </row>
    <row r="219" spans="1:16" ht="15">
      <c r="A219" s="2"/>
      <c r="B219" s="2"/>
      <c r="C219" s="2"/>
      <c r="D219" s="12" t="str">
        <f>IF(OR(A219="",B219="",C219=""),"",DATE(C219,MATCH(B219,'Categories &amp; Settings'!$J$5:$J$16,0),A219))</f>
        <v/>
      </c>
      <c r="E219" s="2"/>
      <c r="F219" s="2"/>
      <c r="G219" s="2"/>
      <c r="H219" s="2"/>
      <c r="I219" s="2"/>
      <c r="J219" s="2"/>
      <c r="K219" s="2"/>
      <c r="L219" s="14"/>
      <c r="M219" s="15" t="str">
        <f>IF(L219="","",'Categories &amp; Settings'!$B$10)</f>
        <v/>
      </c>
      <c r="N219" s="17" t="str">
        <f t="shared" si="6"/>
        <v/>
      </c>
      <c r="O219" s="17" t="str">
        <f t="shared" si="7"/>
        <v/>
      </c>
      <c r="P219" s="2"/>
    </row>
    <row r="220" spans="1:16" ht="15">
      <c r="A220" s="2"/>
      <c r="B220" s="2"/>
      <c r="C220" s="2"/>
      <c r="D220" s="12" t="str">
        <f>IF(OR(A220="",B220="",C220=""),"",DATE(C220,MATCH(B220,'Categories &amp; Settings'!$J$5:$J$16,0),A220))</f>
        <v/>
      </c>
      <c r="E220" s="2"/>
      <c r="F220" s="2"/>
      <c r="G220" s="2"/>
      <c r="H220" s="2"/>
      <c r="I220" s="2"/>
      <c r="J220" s="2"/>
      <c r="K220" s="2"/>
      <c r="L220" s="14"/>
      <c r="M220" s="15" t="str">
        <f>IF(L220="","",'Categories &amp; Settings'!$B$10)</f>
        <v/>
      </c>
      <c r="N220" s="17" t="str">
        <f t="shared" si="6"/>
        <v/>
      </c>
      <c r="O220" s="17" t="str">
        <f t="shared" si="7"/>
        <v/>
      </c>
      <c r="P220" s="2"/>
    </row>
    <row r="221" spans="1:16" ht="15">
      <c r="A221" s="2"/>
      <c r="B221" s="2"/>
      <c r="C221" s="2"/>
      <c r="D221" s="12" t="str">
        <f>IF(OR(A221="",B221="",C221=""),"",DATE(C221,MATCH(B221,'Categories &amp; Settings'!$J$5:$J$16,0),A221))</f>
        <v/>
      </c>
      <c r="E221" s="2"/>
      <c r="F221" s="2"/>
      <c r="G221" s="2"/>
      <c r="H221" s="2"/>
      <c r="I221" s="2"/>
      <c r="J221" s="2"/>
      <c r="K221" s="2"/>
      <c r="L221" s="14"/>
      <c r="M221" s="15" t="str">
        <f>IF(L221="","",'Categories &amp; Settings'!$B$10)</f>
        <v/>
      </c>
      <c r="N221" s="17" t="str">
        <f t="shared" si="6"/>
        <v/>
      </c>
      <c r="O221" s="17" t="str">
        <f t="shared" si="7"/>
        <v/>
      </c>
      <c r="P221" s="2"/>
    </row>
    <row r="222" spans="1:16" ht="15">
      <c r="A222" s="2"/>
      <c r="B222" s="2"/>
      <c r="C222" s="2"/>
      <c r="D222" s="12" t="str">
        <f>IF(OR(A222="",B222="",C222=""),"",DATE(C222,MATCH(B222,'Categories &amp; Settings'!$J$5:$J$16,0),A222))</f>
        <v/>
      </c>
      <c r="E222" s="2"/>
      <c r="F222" s="2"/>
      <c r="G222" s="2"/>
      <c r="H222" s="2"/>
      <c r="I222" s="2"/>
      <c r="J222" s="2"/>
      <c r="K222" s="2"/>
      <c r="L222" s="14"/>
      <c r="M222" s="15" t="str">
        <f>IF(L222="","",'Categories &amp; Settings'!$B$10)</f>
        <v/>
      </c>
      <c r="N222" s="17" t="str">
        <f t="shared" si="6"/>
        <v/>
      </c>
      <c r="O222" s="17" t="str">
        <f t="shared" si="7"/>
        <v/>
      </c>
      <c r="P222" s="2"/>
    </row>
    <row r="223" spans="1:16" ht="15">
      <c r="A223" s="2"/>
      <c r="B223" s="2"/>
      <c r="C223" s="2"/>
      <c r="D223" s="12" t="str">
        <f>IF(OR(A223="",B223="",C223=""),"",DATE(C223,MATCH(B223,'Categories &amp; Settings'!$J$5:$J$16,0),A223))</f>
        <v/>
      </c>
      <c r="E223" s="2"/>
      <c r="F223" s="2"/>
      <c r="G223" s="2"/>
      <c r="H223" s="2"/>
      <c r="I223" s="2"/>
      <c r="J223" s="2"/>
      <c r="K223" s="2"/>
      <c r="L223" s="14"/>
      <c r="M223" s="15" t="str">
        <f>IF(L223="","",'Categories &amp; Settings'!$B$10)</f>
        <v/>
      </c>
      <c r="N223" s="17" t="str">
        <f t="shared" si="6"/>
        <v/>
      </c>
      <c r="O223" s="17" t="str">
        <f t="shared" si="7"/>
        <v/>
      </c>
      <c r="P223" s="2"/>
    </row>
    <row r="224" spans="1:16" ht="15">
      <c r="A224" s="2"/>
      <c r="B224" s="2"/>
      <c r="C224" s="2"/>
      <c r="D224" s="12" t="str">
        <f>IF(OR(A224="",B224="",C224=""),"",DATE(C224,MATCH(B224,'Categories &amp; Settings'!$J$5:$J$16,0),A224))</f>
        <v/>
      </c>
      <c r="E224" s="2"/>
      <c r="F224" s="2"/>
      <c r="G224" s="2"/>
      <c r="H224" s="2"/>
      <c r="I224" s="2"/>
      <c r="J224" s="2"/>
      <c r="K224" s="2"/>
      <c r="L224" s="14"/>
      <c r="M224" s="15" t="str">
        <f>IF(L224="","",'Categories &amp; Settings'!$B$10)</f>
        <v/>
      </c>
      <c r="N224" s="17" t="str">
        <f t="shared" si="6"/>
        <v/>
      </c>
      <c r="O224" s="17" t="str">
        <f t="shared" si="7"/>
        <v/>
      </c>
      <c r="P224" s="2"/>
    </row>
    <row r="225" spans="1:16" ht="15">
      <c r="A225" s="2"/>
      <c r="B225" s="2"/>
      <c r="C225" s="2"/>
      <c r="D225" s="12" t="str">
        <f>IF(OR(A225="",B225="",C225=""),"",DATE(C225,MATCH(B225,'Categories &amp; Settings'!$J$5:$J$16,0),A225))</f>
        <v/>
      </c>
      <c r="E225" s="2"/>
      <c r="F225" s="2"/>
      <c r="G225" s="2"/>
      <c r="H225" s="2"/>
      <c r="I225" s="2"/>
      <c r="J225" s="2"/>
      <c r="K225" s="2"/>
      <c r="L225" s="14"/>
      <c r="M225" s="15" t="str">
        <f>IF(L225="","",'Categories &amp; Settings'!$B$10)</f>
        <v/>
      </c>
      <c r="N225" s="17" t="str">
        <f t="shared" si="6"/>
        <v/>
      </c>
      <c r="O225" s="17" t="str">
        <f t="shared" si="7"/>
        <v/>
      </c>
      <c r="P225" s="2"/>
    </row>
    <row r="226" spans="1:16" ht="15">
      <c r="A226" s="2"/>
      <c r="B226" s="2"/>
      <c r="C226" s="2"/>
      <c r="D226" s="12" t="str">
        <f>IF(OR(A226="",B226="",C226=""),"",DATE(C226,MATCH(B226,'Categories &amp; Settings'!$J$5:$J$16,0),A226))</f>
        <v/>
      </c>
      <c r="E226" s="2"/>
      <c r="F226" s="2"/>
      <c r="G226" s="2"/>
      <c r="H226" s="2"/>
      <c r="I226" s="2"/>
      <c r="J226" s="2"/>
      <c r="K226" s="2"/>
      <c r="L226" s="14"/>
      <c r="M226" s="15" t="str">
        <f>IF(L226="","",'Categories &amp; Settings'!$B$10)</f>
        <v/>
      </c>
      <c r="N226" s="17" t="str">
        <f t="shared" si="6"/>
        <v/>
      </c>
      <c r="O226" s="17" t="str">
        <f t="shared" si="7"/>
        <v/>
      </c>
      <c r="P226" s="2"/>
    </row>
    <row r="227" spans="1:16" ht="15">
      <c r="A227" s="2"/>
      <c r="B227" s="2"/>
      <c r="C227" s="2"/>
      <c r="D227" s="12" t="str">
        <f>IF(OR(A227="",B227="",C227=""),"",DATE(C227,MATCH(B227,'Categories &amp; Settings'!$J$5:$J$16,0),A227))</f>
        <v/>
      </c>
      <c r="E227" s="2"/>
      <c r="F227" s="2"/>
      <c r="G227" s="2"/>
      <c r="H227" s="2"/>
      <c r="I227" s="2"/>
      <c r="J227" s="2"/>
      <c r="K227" s="2"/>
      <c r="L227" s="14"/>
      <c r="M227" s="15" t="str">
        <f>IF(L227="","",'Categories &amp; Settings'!$B$10)</f>
        <v/>
      </c>
      <c r="N227" s="17" t="str">
        <f t="shared" si="6"/>
        <v/>
      </c>
      <c r="O227" s="17" t="str">
        <f t="shared" si="7"/>
        <v/>
      </c>
      <c r="P227" s="2"/>
    </row>
    <row r="228" spans="1:16" ht="15">
      <c r="A228" s="2"/>
      <c r="B228" s="2"/>
      <c r="C228" s="2"/>
      <c r="D228" s="12" t="str">
        <f>IF(OR(A228="",B228="",C228=""),"",DATE(C228,MATCH(B228,'Categories &amp; Settings'!$J$5:$J$16,0),A228))</f>
        <v/>
      </c>
      <c r="E228" s="2"/>
      <c r="F228" s="2"/>
      <c r="G228" s="2"/>
      <c r="H228" s="2"/>
      <c r="I228" s="2"/>
      <c r="J228" s="2"/>
      <c r="K228" s="2"/>
      <c r="L228" s="14"/>
      <c r="M228" s="15" t="str">
        <f>IF(L228="","",'Categories &amp; Settings'!$B$10)</f>
        <v/>
      </c>
      <c r="N228" s="17" t="str">
        <f t="shared" si="6"/>
        <v/>
      </c>
      <c r="O228" s="17" t="str">
        <f t="shared" si="7"/>
        <v/>
      </c>
      <c r="P228" s="2"/>
    </row>
    <row r="229" spans="1:16" ht="15">
      <c r="A229" s="2"/>
      <c r="B229" s="2"/>
      <c r="C229" s="2"/>
      <c r="D229" s="12" t="str">
        <f>IF(OR(A229="",B229="",C229=""),"",DATE(C229,MATCH(B229,'Categories &amp; Settings'!$J$5:$J$16,0),A229))</f>
        <v/>
      </c>
      <c r="E229" s="2"/>
      <c r="F229" s="2"/>
      <c r="G229" s="2"/>
      <c r="H229" s="2"/>
      <c r="I229" s="2"/>
      <c r="J229" s="2"/>
      <c r="K229" s="2"/>
      <c r="L229" s="14"/>
      <c r="M229" s="15" t="str">
        <f>IF(L229="","",'Categories &amp; Settings'!$B$10)</f>
        <v/>
      </c>
      <c r="N229" s="17" t="str">
        <f t="shared" si="6"/>
        <v/>
      </c>
      <c r="O229" s="17" t="str">
        <f t="shared" si="7"/>
        <v/>
      </c>
      <c r="P229" s="2"/>
    </row>
    <row r="230" spans="1:16" ht="15">
      <c r="A230" s="2"/>
      <c r="B230" s="2"/>
      <c r="C230" s="2"/>
      <c r="D230" s="12" t="str">
        <f>IF(OR(A230="",B230="",C230=""),"",DATE(C230,MATCH(B230,'Categories &amp; Settings'!$J$5:$J$16,0),A230))</f>
        <v/>
      </c>
      <c r="E230" s="2"/>
      <c r="F230" s="2"/>
      <c r="G230" s="2"/>
      <c r="H230" s="2"/>
      <c r="I230" s="2"/>
      <c r="J230" s="2"/>
      <c r="K230" s="2"/>
      <c r="L230" s="14"/>
      <c r="M230" s="15" t="str">
        <f>IF(L230="","",'Categories &amp; Settings'!$B$10)</f>
        <v/>
      </c>
      <c r="N230" s="17" t="str">
        <f t="shared" si="6"/>
        <v/>
      </c>
      <c r="O230" s="17" t="str">
        <f t="shared" si="7"/>
        <v/>
      </c>
      <c r="P230" s="2"/>
    </row>
    <row r="231" spans="1:16" ht="15">
      <c r="A231" s="2"/>
      <c r="B231" s="2"/>
      <c r="C231" s="2"/>
      <c r="D231" s="12" t="str">
        <f>IF(OR(A231="",B231="",C231=""),"",DATE(C231,MATCH(B231,'Categories &amp; Settings'!$J$5:$J$16,0),A231))</f>
        <v/>
      </c>
      <c r="E231" s="2"/>
      <c r="F231" s="2"/>
      <c r="G231" s="2"/>
      <c r="H231" s="2"/>
      <c r="I231" s="2"/>
      <c r="J231" s="2"/>
      <c r="K231" s="2"/>
      <c r="L231" s="14"/>
      <c r="M231" s="15" t="str">
        <f>IF(L231="","",'Categories &amp; Settings'!$B$10)</f>
        <v/>
      </c>
      <c r="N231" s="17" t="str">
        <f t="shared" si="6"/>
        <v/>
      </c>
      <c r="O231" s="17" t="str">
        <f t="shared" si="7"/>
        <v/>
      </c>
      <c r="P231" s="2"/>
    </row>
    <row r="232" spans="1:16" ht="15">
      <c r="A232" s="2"/>
      <c r="B232" s="2"/>
      <c r="C232" s="2"/>
      <c r="D232" s="12" t="str">
        <f>IF(OR(A232="",B232="",C232=""),"",DATE(C232,MATCH(B232,'Categories &amp; Settings'!$J$5:$J$16,0),A232))</f>
        <v/>
      </c>
      <c r="E232" s="2"/>
      <c r="F232" s="2"/>
      <c r="G232" s="2"/>
      <c r="H232" s="2"/>
      <c r="I232" s="2"/>
      <c r="J232" s="2"/>
      <c r="K232" s="2"/>
      <c r="L232" s="14"/>
      <c r="M232" s="15" t="str">
        <f>IF(L232="","",'Categories &amp; Settings'!$B$10)</f>
        <v/>
      </c>
      <c r="N232" s="17" t="str">
        <f t="shared" si="6"/>
        <v/>
      </c>
      <c r="O232" s="17" t="str">
        <f t="shared" si="7"/>
        <v/>
      </c>
      <c r="P232" s="2"/>
    </row>
    <row r="233" spans="1:16" ht="15">
      <c r="A233" s="2"/>
      <c r="B233" s="2"/>
      <c r="C233" s="2"/>
      <c r="D233" s="12" t="str">
        <f>IF(OR(A233="",B233="",C233=""),"",DATE(C233,MATCH(B233,'Categories &amp; Settings'!$J$5:$J$16,0),A233))</f>
        <v/>
      </c>
      <c r="E233" s="2"/>
      <c r="F233" s="2"/>
      <c r="G233" s="2"/>
      <c r="H233" s="2"/>
      <c r="I233" s="2"/>
      <c r="J233" s="2"/>
      <c r="K233" s="2"/>
      <c r="L233" s="14"/>
      <c r="M233" s="15" t="str">
        <f>IF(L233="","",'Categories &amp; Settings'!$B$10)</f>
        <v/>
      </c>
      <c r="N233" s="17" t="str">
        <f t="shared" si="6"/>
        <v/>
      </c>
      <c r="O233" s="17" t="str">
        <f t="shared" si="7"/>
        <v/>
      </c>
      <c r="P233" s="2"/>
    </row>
    <row r="234" spans="1:16" ht="15">
      <c r="A234" s="2"/>
      <c r="B234" s="2"/>
      <c r="C234" s="2"/>
      <c r="D234" s="12" t="str">
        <f>IF(OR(A234="",B234="",C234=""),"",DATE(C234,MATCH(B234,'Categories &amp; Settings'!$J$5:$J$16,0),A234))</f>
        <v/>
      </c>
      <c r="E234" s="2"/>
      <c r="F234" s="2"/>
      <c r="G234" s="2"/>
      <c r="H234" s="2"/>
      <c r="I234" s="2"/>
      <c r="J234" s="2"/>
      <c r="K234" s="2"/>
      <c r="L234" s="14"/>
      <c r="M234" s="15" t="str">
        <f>IF(L234="","",'Categories &amp; Settings'!$B$10)</f>
        <v/>
      </c>
      <c r="N234" s="17" t="str">
        <f t="shared" si="6"/>
        <v/>
      </c>
      <c r="O234" s="17" t="str">
        <f t="shared" si="7"/>
        <v/>
      </c>
      <c r="P234" s="2"/>
    </row>
    <row r="235" spans="1:16" ht="15">
      <c r="A235" s="2"/>
      <c r="B235" s="2"/>
      <c r="C235" s="2"/>
      <c r="D235" s="12" t="str">
        <f>IF(OR(A235="",B235="",C235=""),"",DATE(C235,MATCH(B235,'Categories &amp; Settings'!$J$5:$J$16,0),A235))</f>
        <v/>
      </c>
      <c r="E235" s="2"/>
      <c r="F235" s="2"/>
      <c r="G235" s="2"/>
      <c r="H235" s="2"/>
      <c r="I235" s="2"/>
      <c r="J235" s="2"/>
      <c r="K235" s="2"/>
      <c r="L235" s="14"/>
      <c r="M235" s="15" t="str">
        <f>IF(L235="","",'Categories &amp; Settings'!$B$10)</f>
        <v/>
      </c>
      <c r="N235" s="17" t="str">
        <f t="shared" si="6"/>
        <v/>
      </c>
      <c r="O235" s="17" t="str">
        <f t="shared" si="7"/>
        <v/>
      </c>
      <c r="P235" s="2"/>
    </row>
    <row r="236" spans="1:16" ht="15">
      <c r="A236" s="2"/>
      <c r="B236" s="2"/>
      <c r="C236" s="2"/>
      <c r="D236" s="12" t="str">
        <f>IF(OR(A236="",B236="",C236=""),"",DATE(C236,MATCH(B236,'Categories &amp; Settings'!$J$5:$J$16,0),A236))</f>
        <v/>
      </c>
      <c r="E236" s="2"/>
      <c r="F236" s="2"/>
      <c r="G236" s="2"/>
      <c r="H236" s="2"/>
      <c r="I236" s="2"/>
      <c r="J236" s="2"/>
      <c r="K236" s="2"/>
      <c r="L236" s="14"/>
      <c r="M236" s="15" t="str">
        <f>IF(L236="","",'Categories &amp; Settings'!$B$10)</f>
        <v/>
      </c>
      <c r="N236" s="17" t="str">
        <f t="shared" si="6"/>
        <v/>
      </c>
      <c r="O236" s="17" t="str">
        <f t="shared" si="7"/>
        <v/>
      </c>
      <c r="P236" s="2"/>
    </row>
    <row r="237" spans="1:16" ht="15">
      <c r="A237" s="2"/>
      <c r="B237" s="2"/>
      <c r="C237" s="2"/>
      <c r="D237" s="12" t="str">
        <f>IF(OR(A237="",B237="",C237=""),"",DATE(C237,MATCH(B237,'Categories &amp; Settings'!$J$5:$J$16,0),A237))</f>
        <v/>
      </c>
      <c r="E237" s="2"/>
      <c r="F237" s="2"/>
      <c r="G237" s="2"/>
      <c r="H237" s="2"/>
      <c r="I237" s="2"/>
      <c r="J237" s="2"/>
      <c r="K237" s="2"/>
      <c r="L237" s="14"/>
      <c r="M237" s="15" t="str">
        <f>IF(L237="","",'Categories &amp; Settings'!$B$10)</f>
        <v/>
      </c>
      <c r="N237" s="17" t="str">
        <f t="shared" si="6"/>
        <v/>
      </c>
      <c r="O237" s="17" t="str">
        <f t="shared" si="7"/>
        <v/>
      </c>
      <c r="P237" s="2"/>
    </row>
    <row r="238" spans="1:16" ht="15">
      <c r="A238" s="2"/>
      <c r="B238" s="2"/>
      <c r="C238" s="2"/>
      <c r="D238" s="12" t="str">
        <f>IF(OR(A238="",B238="",C238=""),"",DATE(C238,MATCH(B238,'Categories &amp; Settings'!$J$5:$J$16,0),A238))</f>
        <v/>
      </c>
      <c r="E238" s="2"/>
      <c r="F238" s="2"/>
      <c r="G238" s="2"/>
      <c r="H238" s="2"/>
      <c r="I238" s="2"/>
      <c r="J238" s="2"/>
      <c r="K238" s="2"/>
      <c r="L238" s="14"/>
      <c r="M238" s="15" t="str">
        <f>IF(L238="","",'Categories &amp; Settings'!$B$10)</f>
        <v/>
      </c>
      <c r="N238" s="17" t="str">
        <f t="shared" si="6"/>
        <v/>
      </c>
      <c r="O238" s="17" t="str">
        <f t="shared" si="7"/>
        <v/>
      </c>
      <c r="P238" s="2"/>
    </row>
    <row r="239" spans="1:16" ht="15">
      <c r="A239" s="2"/>
      <c r="B239" s="2"/>
      <c r="C239" s="2"/>
      <c r="D239" s="12" t="str">
        <f>IF(OR(A239="",B239="",C239=""),"",DATE(C239,MATCH(B239,'Categories &amp; Settings'!$J$5:$J$16,0),A239))</f>
        <v/>
      </c>
      <c r="E239" s="2"/>
      <c r="F239" s="2"/>
      <c r="G239" s="2"/>
      <c r="H239" s="2"/>
      <c r="I239" s="2"/>
      <c r="J239" s="2"/>
      <c r="K239" s="2"/>
      <c r="L239" s="14"/>
      <c r="M239" s="15" t="str">
        <f>IF(L239="","",'Categories &amp; Settings'!$B$10)</f>
        <v/>
      </c>
      <c r="N239" s="17" t="str">
        <f t="shared" si="6"/>
        <v/>
      </c>
      <c r="O239" s="17" t="str">
        <f t="shared" si="7"/>
        <v/>
      </c>
      <c r="P239" s="2"/>
    </row>
    <row r="240" spans="1:16" ht="15">
      <c r="A240" s="2"/>
      <c r="B240" s="2"/>
      <c r="C240" s="2"/>
      <c r="D240" s="12" t="str">
        <f>IF(OR(A240="",B240="",C240=""),"",DATE(C240,MATCH(B240,'Categories &amp; Settings'!$J$5:$J$16,0),A240))</f>
        <v/>
      </c>
      <c r="E240" s="2"/>
      <c r="F240" s="2"/>
      <c r="G240" s="2"/>
      <c r="H240" s="2"/>
      <c r="I240" s="2"/>
      <c r="J240" s="2"/>
      <c r="K240" s="2"/>
      <c r="L240" s="14"/>
      <c r="M240" s="15" t="str">
        <f>IF(L240="","",'Categories &amp; Settings'!$B$10)</f>
        <v/>
      </c>
      <c r="N240" s="17" t="str">
        <f t="shared" si="6"/>
        <v/>
      </c>
      <c r="O240" s="17" t="str">
        <f t="shared" si="7"/>
        <v/>
      </c>
      <c r="P240" s="2"/>
    </row>
    <row r="241" spans="1:16" ht="15">
      <c r="A241" s="2"/>
      <c r="B241" s="2"/>
      <c r="C241" s="2"/>
      <c r="D241" s="12" t="str">
        <f>IF(OR(A241="",B241="",C241=""),"",DATE(C241,MATCH(B241,'Categories &amp; Settings'!$J$5:$J$16,0),A241))</f>
        <v/>
      </c>
      <c r="E241" s="2"/>
      <c r="F241" s="2"/>
      <c r="G241" s="2"/>
      <c r="H241" s="2"/>
      <c r="I241" s="2"/>
      <c r="J241" s="2"/>
      <c r="K241" s="2"/>
      <c r="L241" s="14"/>
      <c r="M241" s="15" t="str">
        <f>IF(L241="","",'Categories &amp; Settings'!$B$10)</f>
        <v/>
      </c>
      <c r="N241" s="17" t="str">
        <f t="shared" si="6"/>
        <v/>
      </c>
      <c r="O241" s="17" t="str">
        <f t="shared" si="7"/>
        <v/>
      </c>
      <c r="P241" s="2"/>
    </row>
    <row r="242" spans="1:16" ht="15">
      <c r="A242" s="2"/>
      <c r="B242" s="2"/>
      <c r="C242" s="2"/>
      <c r="D242" s="12" t="str">
        <f>IF(OR(A242="",B242="",C242=""),"",DATE(C242,MATCH(B242,'Categories &amp; Settings'!$J$5:$J$16,0),A242))</f>
        <v/>
      </c>
      <c r="E242" s="2"/>
      <c r="F242" s="2"/>
      <c r="G242" s="2"/>
      <c r="H242" s="2"/>
      <c r="I242" s="2"/>
      <c r="J242" s="2"/>
      <c r="K242" s="2"/>
      <c r="L242" s="14"/>
      <c r="M242" s="15" t="str">
        <f>IF(L242="","",'Categories &amp; Settings'!$B$10)</f>
        <v/>
      </c>
      <c r="N242" s="17" t="str">
        <f t="shared" si="6"/>
        <v/>
      </c>
      <c r="O242" s="17" t="str">
        <f t="shared" si="7"/>
        <v/>
      </c>
      <c r="P242" s="2"/>
    </row>
    <row r="243" spans="1:16" ht="15">
      <c r="A243" s="2"/>
      <c r="B243" s="2"/>
      <c r="C243" s="2"/>
      <c r="D243" s="12" t="str">
        <f>IF(OR(A243="",B243="",C243=""),"",DATE(C243,MATCH(B243,'Categories &amp; Settings'!$J$5:$J$16,0),A243))</f>
        <v/>
      </c>
      <c r="E243" s="2"/>
      <c r="F243" s="2"/>
      <c r="G243" s="2"/>
      <c r="H243" s="2"/>
      <c r="I243" s="2"/>
      <c r="J243" s="2"/>
      <c r="K243" s="2"/>
      <c r="L243" s="14"/>
      <c r="M243" s="15" t="str">
        <f>IF(L243="","",'Categories &amp; Settings'!$B$10)</f>
        <v/>
      </c>
      <c r="N243" s="17" t="str">
        <f t="shared" si="6"/>
        <v/>
      </c>
      <c r="O243" s="17" t="str">
        <f t="shared" si="7"/>
        <v/>
      </c>
      <c r="P243" s="2"/>
    </row>
    <row r="244" spans="1:16" ht="15">
      <c r="A244" s="2"/>
      <c r="B244" s="2"/>
      <c r="C244" s="2"/>
      <c r="D244" s="12" t="str">
        <f>IF(OR(A244="",B244="",C244=""),"",DATE(C244,MATCH(B244,'Categories &amp; Settings'!$J$5:$J$16,0),A244))</f>
        <v/>
      </c>
      <c r="E244" s="2"/>
      <c r="F244" s="2"/>
      <c r="G244" s="2"/>
      <c r="H244" s="2"/>
      <c r="I244" s="2"/>
      <c r="J244" s="2"/>
      <c r="K244" s="2"/>
      <c r="L244" s="14"/>
      <c r="M244" s="15" t="str">
        <f>IF(L244="","",'Categories &amp; Settings'!$B$10)</f>
        <v/>
      </c>
      <c r="N244" s="17" t="str">
        <f t="shared" si="6"/>
        <v/>
      </c>
      <c r="O244" s="17" t="str">
        <f t="shared" si="7"/>
        <v/>
      </c>
      <c r="P244" s="2"/>
    </row>
    <row r="245" spans="1:16" ht="15">
      <c r="A245" s="2"/>
      <c r="B245" s="2"/>
      <c r="C245" s="2"/>
      <c r="D245" s="12" t="str">
        <f>IF(OR(A245="",B245="",C245=""),"",DATE(C245,MATCH(B245,'Categories &amp; Settings'!$J$5:$J$16,0),A245))</f>
        <v/>
      </c>
      <c r="E245" s="2"/>
      <c r="F245" s="2"/>
      <c r="G245" s="2"/>
      <c r="H245" s="2"/>
      <c r="I245" s="2"/>
      <c r="J245" s="2"/>
      <c r="K245" s="2"/>
      <c r="L245" s="14"/>
      <c r="M245" s="15" t="str">
        <f>IF(L245="","",'Categories &amp; Settings'!$B$10)</f>
        <v/>
      </c>
      <c r="N245" s="17" t="str">
        <f t="shared" si="6"/>
        <v/>
      </c>
      <c r="O245" s="17" t="str">
        <f t="shared" si="7"/>
        <v/>
      </c>
      <c r="P245" s="2"/>
    </row>
    <row r="246" spans="1:16" ht="15">
      <c r="A246" s="2"/>
      <c r="B246" s="2"/>
      <c r="C246" s="2"/>
      <c r="D246" s="12" t="str">
        <f>IF(OR(A246="",B246="",C246=""),"",DATE(C246,MATCH(B246,'Categories &amp; Settings'!$J$5:$J$16,0),A246))</f>
        <v/>
      </c>
      <c r="E246" s="2"/>
      <c r="F246" s="2"/>
      <c r="G246" s="2"/>
      <c r="H246" s="2"/>
      <c r="I246" s="2"/>
      <c r="J246" s="2"/>
      <c r="K246" s="2"/>
      <c r="L246" s="14"/>
      <c r="M246" s="15" t="str">
        <f>IF(L246="","",'Categories &amp; Settings'!$B$10)</f>
        <v/>
      </c>
      <c r="N246" s="17" t="str">
        <f t="shared" si="6"/>
        <v/>
      </c>
      <c r="O246" s="17" t="str">
        <f t="shared" si="7"/>
        <v/>
      </c>
      <c r="P246" s="2"/>
    </row>
    <row r="247" spans="1:16" ht="15">
      <c r="A247" s="2"/>
      <c r="B247" s="2"/>
      <c r="C247" s="2"/>
      <c r="D247" s="12" t="str">
        <f>IF(OR(A247="",B247="",C247=""),"",DATE(C247,MATCH(B247,'Categories &amp; Settings'!$J$5:$J$16,0),A247))</f>
        <v/>
      </c>
      <c r="E247" s="2"/>
      <c r="F247" s="2"/>
      <c r="G247" s="2"/>
      <c r="H247" s="2"/>
      <c r="I247" s="2"/>
      <c r="J247" s="2"/>
      <c r="K247" s="2"/>
      <c r="L247" s="14"/>
      <c r="M247" s="15" t="str">
        <f>IF(L247="","",'Categories &amp; Settings'!$B$10)</f>
        <v/>
      </c>
      <c r="N247" s="17" t="str">
        <f t="shared" si="6"/>
        <v/>
      </c>
      <c r="O247" s="17" t="str">
        <f t="shared" si="7"/>
        <v/>
      </c>
      <c r="P247" s="2"/>
    </row>
    <row r="248" spans="1:16" ht="15">
      <c r="A248" s="2"/>
      <c r="B248" s="2"/>
      <c r="C248" s="2"/>
      <c r="D248" s="12" t="str">
        <f>IF(OR(A248="",B248="",C248=""),"",DATE(C248,MATCH(B248,'Categories &amp; Settings'!$J$5:$J$16,0),A248))</f>
        <v/>
      </c>
      <c r="E248" s="2"/>
      <c r="F248" s="2"/>
      <c r="G248" s="2"/>
      <c r="H248" s="2"/>
      <c r="I248" s="2"/>
      <c r="J248" s="2"/>
      <c r="K248" s="2"/>
      <c r="L248" s="14"/>
      <c r="M248" s="15" t="str">
        <f>IF(L248="","",'Categories &amp; Settings'!$B$10)</f>
        <v/>
      </c>
      <c r="N248" s="17" t="str">
        <f t="shared" si="6"/>
        <v/>
      </c>
      <c r="O248" s="17" t="str">
        <f t="shared" si="7"/>
        <v/>
      </c>
      <c r="P248" s="2"/>
    </row>
    <row r="249" spans="1:16" ht="15">
      <c r="A249" s="2"/>
      <c r="B249" s="2"/>
      <c r="C249" s="2"/>
      <c r="D249" s="12" t="str">
        <f>IF(OR(A249="",B249="",C249=""),"",DATE(C249,MATCH(B249,'Categories &amp; Settings'!$J$5:$J$16,0),A249))</f>
        <v/>
      </c>
      <c r="E249" s="2"/>
      <c r="F249" s="2"/>
      <c r="G249" s="2"/>
      <c r="H249" s="2"/>
      <c r="I249" s="2"/>
      <c r="J249" s="2"/>
      <c r="K249" s="2"/>
      <c r="L249" s="14"/>
      <c r="M249" s="15" t="str">
        <f>IF(L249="","",'Categories &amp; Settings'!$B$10)</f>
        <v/>
      </c>
      <c r="N249" s="17" t="str">
        <f t="shared" si="6"/>
        <v/>
      </c>
      <c r="O249" s="17" t="str">
        <f t="shared" si="7"/>
        <v/>
      </c>
      <c r="P249" s="2"/>
    </row>
    <row r="250" spans="1:16" ht="15">
      <c r="A250" s="2"/>
      <c r="B250" s="2"/>
      <c r="C250" s="2"/>
      <c r="D250" s="12" t="str">
        <f>IF(OR(A250="",B250="",C250=""),"",DATE(C250,MATCH(B250,'Categories &amp; Settings'!$J$5:$J$16,0),A250))</f>
        <v/>
      </c>
      <c r="E250" s="2"/>
      <c r="F250" s="2"/>
      <c r="G250" s="2"/>
      <c r="H250" s="2"/>
      <c r="I250" s="2"/>
      <c r="J250" s="2"/>
      <c r="K250" s="2"/>
      <c r="L250" s="14"/>
      <c r="M250" s="15" t="str">
        <f>IF(L250="","",'Categories &amp; Settings'!$B$10)</f>
        <v/>
      </c>
      <c r="N250" s="17" t="str">
        <f t="shared" si="6"/>
        <v/>
      </c>
      <c r="O250" s="17" t="str">
        <f t="shared" si="7"/>
        <v/>
      </c>
      <c r="P250" s="2"/>
    </row>
    <row r="251" spans="1:16" ht="15">
      <c r="A251" s="2"/>
      <c r="B251" s="2"/>
      <c r="C251" s="2"/>
      <c r="D251" s="12" t="str">
        <f>IF(OR(A251="",B251="",C251=""),"",DATE(C251,MATCH(B251,'Categories &amp; Settings'!$J$5:$J$16,0),A251))</f>
        <v/>
      </c>
      <c r="E251" s="2"/>
      <c r="F251" s="2"/>
      <c r="G251" s="2"/>
      <c r="H251" s="2"/>
      <c r="I251" s="2"/>
      <c r="J251" s="2"/>
      <c r="K251" s="2"/>
      <c r="L251" s="14"/>
      <c r="M251" s="15" t="str">
        <f>IF(L251="","",'Categories &amp; Settings'!$B$10)</f>
        <v/>
      </c>
      <c r="N251" s="17" t="str">
        <f t="shared" si="6"/>
        <v/>
      </c>
      <c r="O251" s="17" t="str">
        <f t="shared" si="7"/>
        <v/>
      </c>
      <c r="P251" s="2"/>
    </row>
    <row r="252" spans="1:16" ht="15">
      <c r="A252" s="2"/>
      <c r="B252" s="2"/>
      <c r="C252" s="2"/>
      <c r="D252" s="12" t="str">
        <f>IF(OR(A252="",B252="",C252=""),"",DATE(C252,MATCH(B252,'Categories &amp; Settings'!$J$5:$J$16,0),A252))</f>
        <v/>
      </c>
      <c r="E252" s="2"/>
      <c r="F252" s="2"/>
      <c r="G252" s="2"/>
      <c r="H252" s="2"/>
      <c r="I252" s="2"/>
      <c r="J252" s="2"/>
      <c r="K252" s="2"/>
      <c r="L252" s="14"/>
      <c r="M252" s="15" t="str">
        <f>IF(L252="","",'Categories &amp; Settings'!$B$10)</f>
        <v/>
      </c>
      <c r="N252" s="17" t="str">
        <f t="shared" si="6"/>
        <v/>
      </c>
      <c r="O252" s="17" t="str">
        <f t="shared" si="7"/>
        <v/>
      </c>
      <c r="P252" s="2"/>
    </row>
    <row r="253" spans="1:16" ht="15">
      <c r="A253" s="2"/>
      <c r="B253" s="2"/>
      <c r="C253" s="2"/>
      <c r="D253" s="12" t="str">
        <f>IF(OR(A253="",B253="",C253=""),"",DATE(C253,MATCH(B253,'Categories &amp; Settings'!$J$5:$J$16,0),A253))</f>
        <v/>
      </c>
      <c r="E253" s="2"/>
      <c r="F253" s="2"/>
      <c r="G253" s="2"/>
      <c r="H253" s="2"/>
      <c r="I253" s="2"/>
      <c r="J253" s="2"/>
      <c r="K253" s="2"/>
      <c r="L253" s="14"/>
      <c r="M253" s="15" t="str">
        <f>IF(L253="","",'Categories &amp; Settings'!$B$10)</f>
        <v/>
      </c>
      <c r="N253" s="17" t="str">
        <f t="shared" si="6"/>
        <v/>
      </c>
      <c r="O253" s="17" t="str">
        <f t="shared" si="7"/>
        <v/>
      </c>
      <c r="P253" s="2"/>
    </row>
    <row r="254" spans="1:16" ht="15">
      <c r="A254" s="2"/>
      <c r="B254" s="2"/>
      <c r="C254" s="2"/>
      <c r="D254" s="12" t="str">
        <f>IF(OR(A254="",B254="",C254=""),"",DATE(C254,MATCH(B254,'Categories &amp; Settings'!$J$5:$J$16,0),A254))</f>
        <v/>
      </c>
      <c r="E254" s="2"/>
      <c r="F254" s="2"/>
      <c r="G254" s="2"/>
      <c r="H254" s="2"/>
      <c r="I254" s="2"/>
      <c r="J254" s="2"/>
      <c r="K254" s="2"/>
      <c r="L254" s="14"/>
      <c r="M254" s="15" t="str">
        <f>IF(L254="","",'Categories &amp; Settings'!$B$10)</f>
        <v/>
      </c>
      <c r="N254" s="17" t="str">
        <f t="shared" si="6"/>
        <v/>
      </c>
      <c r="O254" s="17" t="str">
        <f t="shared" si="7"/>
        <v/>
      </c>
      <c r="P254" s="2"/>
    </row>
    <row r="255" spans="1:16" ht="15">
      <c r="A255" s="2"/>
      <c r="B255" s="2"/>
      <c r="C255" s="2"/>
      <c r="D255" s="12" t="str">
        <f>IF(OR(A255="",B255="",C255=""),"",DATE(C255,MATCH(B255,'Categories &amp; Settings'!$J$5:$J$16,0),A255))</f>
        <v/>
      </c>
      <c r="E255" s="2"/>
      <c r="F255" s="2"/>
      <c r="G255" s="2"/>
      <c r="H255" s="2"/>
      <c r="I255" s="2"/>
      <c r="J255" s="2"/>
      <c r="K255" s="2"/>
      <c r="L255" s="14"/>
      <c r="M255" s="15" t="str">
        <f>IF(L255="","",'Categories &amp; Settings'!$B$10)</f>
        <v/>
      </c>
      <c r="N255" s="17" t="str">
        <f t="shared" si="6"/>
        <v/>
      </c>
      <c r="O255" s="17" t="str">
        <f t="shared" si="7"/>
        <v/>
      </c>
      <c r="P255" s="2"/>
    </row>
    <row r="256" spans="1:16" ht="15">
      <c r="A256" s="2"/>
      <c r="B256" s="2"/>
      <c r="C256" s="2"/>
      <c r="D256" s="12" t="str">
        <f>IF(OR(A256="",B256="",C256=""),"",DATE(C256,MATCH(B256,'Categories &amp; Settings'!$J$5:$J$16,0),A256))</f>
        <v/>
      </c>
      <c r="E256" s="2"/>
      <c r="F256" s="2"/>
      <c r="G256" s="2"/>
      <c r="H256" s="2"/>
      <c r="I256" s="2"/>
      <c r="J256" s="2"/>
      <c r="K256" s="2"/>
      <c r="L256" s="14"/>
      <c r="M256" s="15" t="str">
        <f>IF(L256="","",'Categories &amp; Settings'!$B$10)</f>
        <v/>
      </c>
      <c r="N256" s="17" t="str">
        <f t="shared" si="6"/>
        <v/>
      </c>
      <c r="O256" s="17" t="str">
        <f t="shared" si="7"/>
        <v/>
      </c>
      <c r="P256" s="2"/>
    </row>
    <row r="257" spans="1:16" ht="15">
      <c r="A257" s="2"/>
      <c r="B257" s="2"/>
      <c r="C257" s="2"/>
      <c r="D257" s="12" t="str">
        <f>IF(OR(A257="",B257="",C257=""),"",DATE(C257,MATCH(B257,'Categories &amp; Settings'!$J$5:$J$16,0),A257))</f>
        <v/>
      </c>
      <c r="E257" s="2"/>
      <c r="F257" s="2"/>
      <c r="G257" s="2"/>
      <c r="H257" s="2"/>
      <c r="I257" s="2"/>
      <c r="J257" s="2"/>
      <c r="K257" s="2"/>
      <c r="L257" s="14"/>
      <c r="M257" s="15" t="str">
        <f>IF(L257="","",'Categories &amp; Settings'!$B$10)</f>
        <v/>
      </c>
      <c r="N257" s="17" t="str">
        <f t="shared" si="6"/>
        <v/>
      </c>
      <c r="O257" s="17" t="str">
        <f t="shared" si="7"/>
        <v/>
      </c>
      <c r="P257" s="2"/>
    </row>
    <row r="258" spans="1:16" ht="15">
      <c r="A258" s="2"/>
      <c r="B258" s="2"/>
      <c r="C258" s="2"/>
      <c r="D258" s="12" t="str">
        <f>IF(OR(A258="",B258="",C258=""),"",DATE(C258,MATCH(B258,'Categories &amp; Settings'!$J$5:$J$16,0),A258))</f>
        <v/>
      </c>
      <c r="E258" s="2"/>
      <c r="F258" s="2"/>
      <c r="G258" s="2"/>
      <c r="H258" s="2"/>
      <c r="I258" s="2"/>
      <c r="J258" s="2"/>
      <c r="K258" s="2"/>
      <c r="L258" s="14"/>
      <c r="M258" s="15" t="str">
        <f>IF(L258="","",'Categories &amp; Settings'!$B$10)</f>
        <v/>
      </c>
      <c r="N258" s="17" t="str">
        <f t="shared" si="6"/>
        <v/>
      </c>
      <c r="O258" s="17" t="str">
        <f t="shared" si="7"/>
        <v/>
      </c>
      <c r="P258" s="2"/>
    </row>
    <row r="259" spans="1:16" ht="15">
      <c r="A259" s="2"/>
      <c r="B259" s="2"/>
      <c r="C259" s="2"/>
      <c r="D259" s="12" t="str">
        <f>IF(OR(A259="",B259="",C259=""),"",DATE(C259,MATCH(B259,'Categories &amp; Settings'!$J$5:$J$16,0),A259))</f>
        <v/>
      </c>
      <c r="E259" s="2"/>
      <c r="F259" s="2"/>
      <c r="G259" s="2"/>
      <c r="H259" s="2"/>
      <c r="I259" s="2"/>
      <c r="J259" s="2"/>
      <c r="K259" s="2"/>
      <c r="L259" s="14"/>
      <c r="M259" s="15" t="str">
        <f>IF(L259="","",'Categories &amp; Settings'!$B$10)</f>
        <v/>
      </c>
      <c r="N259" s="17" t="str">
        <f t="shared" si="6"/>
        <v/>
      </c>
      <c r="O259" s="17" t="str">
        <f t="shared" si="7"/>
        <v/>
      </c>
      <c r="P259" s="2"/>
    </row>
    <row r="260" spans="1:16" ht="15">
      <c r="A260" s="2"/>
      <c r="B260" s="2"/>
      <c r="C260" s="2"/>
      <c r="D260" s="12" t="str">
        <f>IF(OR(A260="",B260="",C260=""),"",DATE(C260,MATCH(B260,'Categories &amp; Settings'!$J$5:$J$16,0),A260))</f>
        <v/>
      </c>
      <c r="E260" s="2"/>
      <c r="F260" s="2"/>
      <c r="G260" s="2"/>
      <c r="H260" s="2"/>
      <c r="I260" s="2"/>
      <c r="J260" s="2"/>
      <c r="K260" s="2"/>
      <c r="L260" s="14"/>
      <c r="M260" s="15" t="str">
        <f>IF(L260="","",'Categories &amp; Settings'!$B$10)</f>
        <v/>
      </c>
      <c r="N260" s="17" t="str">
        <f t="shared" si="6"/>
        <v/>
      </c>
      <c r="O260" s="17" t="str">
        <f t="shared" si="7"/>
        <v/>
      </c>
      <c r="P260" s="2"/>
    </row>
    <row r="261" spans="1:16" ht="15">
      <c r="A261" s="2"/>
      <c r="B261" s="2"/>
      <c r="C261" s="2"/>
      <c r="D261" s="12" t="str">
        <f>IF(OR(A261="",B261="",C261=""),"",DATE(C261,MATCH(B261,'Categories &amp; Settings'!$J$5:$J$16,0),A261))</f>
        <v/>
      </c>
      <c r="E261" s="2"/>
      <c r="F261" s="2"/>
      <c r="G261" s="2"/>
      <c r="H261" s="2"/>
      <c r="I261" s="2"/>
      <c r="J261" s="2"/>
      <c r="K261" s="2"/>
      <c r="L261" s="14"/>
      <c r="M261" s="15" t="str">
        <f>IF(L261="","",'Categories &amp; Settings'!$B$10)</f>
        <v/>
      </c>
      <c r="N261" s="17" t="str">
        <f t="shared" ref="N261:N324" si="8">IF(L261="","",L261*M261)</f>
        <v/>
      </c>
      <c r="O261" s="17" t="str">
        <f t="shared" ref="O261:O324" si="9">IF(L261="","",L261+N261)</f>
        <v/>
      </c>
      <c r="P261" s="2"/>
    </row>
    <row r="262" spans="1:16" ht="15">
      <c r="A262" s="2"/>
      <c r="B262" s="2"/>
      <c r="C262" s="2"/>
      <c r="D262" s="12" t="str">
        <f>IF(OR(A262="",B262="",C262=""),"",DATE(C262,MATCH(B262,'Categories &amp; Settings'!$J$5:$J$16,0),A262))</f>
        <v/>
      </c>
      <c r="E262" s="2"/>
      <c r="F262" s="2"/>
      <c r="G262" s="2"/>
      <c r="H262" s="2"/>
      <c r="I262" s="2"/>
      <c r="J262" s="2"/>
      <c r="K262" s="2"/>
      <c r="L262" s="14"/>
      <c r="M262" s="15" t="str">
        <f>IF(L262="","",'Categories &amp; Settings'!$B$10)</f>
        <v/>
      </c>
      <c r="N262" s="17" t="str">
        <f t="shared" si="8"/>
        <v/>
      </c>
      <c r="O262" s="17" t="str">
        <f t="shared" si="9"/>
        <v/>
      </c>
      <c r="P262" s="2"/>
    </row>
    <row r="263" spans="1:16" ht="15">
      <c r="A263" s="2"/>
      <c r="B263" s="2"/>
      <c r="C263" s="2"/>
      <c r="D263" s="12" t="str">
        <f>IF(OR(A263="",B263="",C263=""),"",DATE(C263,MATCH(B263,'Categories &amp; Settings'!$J$5:$J$16,0),A263))</f>
        <v/>
      </c>
      <c r="E263" s="2"/>
      <c r="F263" s="2"/>
      <c r="G263" s="2"/>
      <c r="H263" s="2"/>
      <c r="I263" s="2"/>
      <c r="J263" s="2"/>
      <c r="K263" s="2"/>
      <c r="L263" s="14"/>
      <c r="M263" s="15" t="str">
        <f>IF(L263="","",'Categories &amp; Settings'!$B$10)</f>
        <v/>
      </c>
      <c r="N263" s="17" t="str">
        <f t="shared" si="8"/>
        <v/>
      </c>
      <c r="O263" s="17" t="str">
        <f t="shared" si="9"/>
        <v/>
      </c>
      <c r="P263" s="2"/>
    </row>
    <row r="264" spans="1:16" ht="15">
      <c r="A264" s="2"/>
      <c r="B264" s="2"/>
      <c r="C264" s="2"/>
      <c r="D264" s="12" t="str">
        <f>IF(OR(A264="",B264="",C264=""),"",DATE(C264,MATCH(B264,'Categories &amp; Settings'!$J$5:$J$16,0),A264))</f>
        <v/>
      </c>
      <c r="E264" s="2"/>
      <c r="F264" s="2"/>
      <c r="G264" s="2"/>
      <c r="H264" s="2"/>
      <c r="I264" s="2"/>
      <c r="J264" s="2"/>
      <c r="K264" s="2"/>
      <c r="L264" s="14"/>
      <c r="M264" s="15" t="str">
        <f>IF(L264="","",'Categories &amp; Settings'!$B$10)</f>
        <v/>
      </c>
      <c r="N264" s="17" t="str">
        <f t="shared" si="8"/>
        <v/>
      </c>
      <c r="O264" s="17" t="str">
        <f t="shared" si="9"/>
        <v/>
      </c>
      <c r="P264" s="2"/>
    </row>
    <row r="265" spans="1:16" ht="15">
      <c r="A265" s="2"/>
      <c r="B265" s="2"/>
      <c r="C265" s="2"/>
      <c r="D265" s="12" t="str">
        <f>IF(OR(A265="",B265="",C265=""),"",DATE(C265,MATCH(B265,'Categories &amp; Settings'!$J$5:$J$16,0),A265))</f>
        <v/>
      </c>
      <c r="E265" s="2"/>
      <c r="F265" s="2"/>
      <c r="G265" s="2"/>
      <c r="H265" s="2"/>
      <c r="I265" s="2"/>
      <c r="J265" s="2"/>
      <c r="K265" s="2"/>
      <c r="L265" s="14"/>
      <c r="M265" s="15" t="str">
        <f>IF(L265="","",'Categories &amp; Settings'!$B$10)</f>
        <v/>
      </c>
      <c r="N265" s="17" t="str">
        <f t="shared" si="8"/>
        <v/>
      </c>
      <c r="O265" s="17" t="str">
        <f t="shared" si="9"/>
        <v/>
      </c>
      <c r="P265" s="2"/>
    </row>
    <row r="266" spans="1:16" ht="15">
      <c r="A266" s="2"/>
      <c r="B266" s="2"/>
      <c r="C266" s="2"/>
      <c r="D266" s="12" t="str">
        <f>IF(OR(A266="",B266="",C266=""),"",DATE(C266,MATCH(B266,'Categories &amp; Settings'!$J$5:$J$16,0),A266))</f>
        <v/>
      </c>
      <c r="E266" s="2"/>
      <c r="F266" s="2"/>
      <c r="G266" s="2"/>
      <c r="H266" s="2"/>
      <c r="I266" s="2"/>
      <c r="J266" s="2"/>
      <c r="K266" s="2"/>
      <c r="L266" s="14"/>
      <c r="M266" s="15" t="str">
        <f>IF(L266="","",'Categories &amp; Settings'!$B$10)</f>
        <v/>
      </c>
      <c r="N266" s="17" t="str">
        <f t="shared" si="8"/>
        <v/>
      </c>
      <c r="O266" s="17" t="str">
        <f t="shared" si="9"/>
        <v/>
      </c>
      <c r="P266" s="2"/>
    </row>
    <row r="267" spans="1:16" ht="15">
      <c r="A267" s="2"/>
      <c r="B267" s="2"/>
      <c r="C267" s="2"/>
      <c r="D267" s="12" t="str">
        <f>IF(OR(A267="",B267="",C267=""),"",DATE(C267,MATCH(B267,'Categories &amp; Settings'!$J$5:$J$16,0),A267))</f>
        <v/>
      </c>
      <c r="E267" s="2"/>
      <c r="F267" s="2"/>
      <c r="G267" s="2"/>
      <c r="H267" s="2"/>
      <c r="I267" s="2"/>
      <c r="J267" s="2"/>
      <c r="K267" s="2"/>
      <c r="L267" s="14"/>
      <c r="M267" s="15" t="str">
        <f>IF(L267="","",'Categories &amp; Settings'!$B$10)</f>
        <v/>
      </c>
      <c r="N267" s="17" t="str">
        <f t="shared" si="8"/>
        <v/>
      </c>
      <c r="O267" s="17" t="str">
        <f t="shared" si="9"/>
        <v/>
      </c>
      <c r="P267" s="2"/>
    </row>
    <row r="268" spans="1:16" ht="15">
      <c r="A268" s="2"/>
      <c r="B268" s="2"/>
      <c r="C268" s="2"/>
      <c r="D268" s="12" t="str">
        <f>IF(OR(A268="",B268="",C268=""),"",DATE(C268,MATCH(B268,'Categories &amp; Settings'!$J$5:$J$16,0),A268))</f>
        <v/>
      </c>
      <c r="E268" s="2"/>
      <c r="F268" s="2"/>
      <c r="G268" s="2"/>
      <c r="H268" s="2"/>
      <c r="I268" s="2"/>
      <c r="J268" s="2"/>
      <c r="K268" s="2"/>
      <c r="L268" s="14"/>
      <c r="M268" s="15" t="str">
        <f>IF(L268="","",'Categories &amp; Settings'!$B$10)</f>
        <v/>
      </c>
      <c r="N268" s="17" t="str">
        <f t="shared" si="8"/>
        <v/>
      </c>
      <c r="O268" s="17" t="str">
        <f t="shared" si="9"/>
        <v/>
      </c>
      <c r="P268" s="2"/>
    </row>
    <row r="269" spans="1:16" ht="15">
      <c r="A269" s="2"/>
      <c r="B269" s="2"/>
      <c r="C269" s="2"/>
      <c r="D269" s="12" t="str">
        <f>IF(OR(A269="",B269="",C269=""),"",DATE(C269,MATCH(B269,'Categories &amp; Settings'!$J$5:$J$16,0),A269))</f>
        <v/>
      </c>
      <c r="E269" s="2"/>
      <c r="F269" s="2"/>
      <c r="G269" s="2"/>
      <c r="H269" s="2"/>
      <c r="I269" s="2"/>
      <c r="J269" s="2"/>
      <c r="K269" s="2"/>
      <c r="L269" s="14"/>
      <c r="M269" s="15" t="str">
        <f>IF(L269="","",'Categories &amp; Settings'!$B$10)</f>
        <v/>
      </c>
      <c r="N269" s="17" t="str">
        <f t="shared" si="8"/>
        <v/>
      </c>
      <c r="O269" s="17" t="str">
        <f t="shared" si="9"/>
        <v/>
      </c>
      <c r="P269" s="2"/>
    </row>
    <row r="270" spans="1:16" ht="15">
      <c r="A270" s="2"/>
      <c r="B270" s="2"/>
      <c r="C270" s="2"/>
      <c r="D270" s="12" t="str">
        <f>IF(OR(A270="",B270="",C270=""),"",DATE(C270,MATCH(B270,'Categories &amp; Settings'!$J$5:$J$16,0),A270))</f>
        <v/>
      </c>
      <c r="E270" s="2"/>
      <c r="F270" s="2"/>
      <c r="G270" s="2"/>
      <c r="H270" s="2"/>
      <c r="I270" s="2"/>
      <c r="J270" s="2"/>
      <c r="K270" s="2"/>
      <c r="L270" s="14"/>
      <c r="M270" s="15" t="str">
        <f>IF(L270="","",'Categories &amp; Settings'!$B$10)</f>
        <v/>
      </c>
      <c r="N270" s="17" t="str">
        <f t="shared" si="8"/>
        <v/>
      </c>
      <c r="O270" s="17" t="str">
        <f t="shared" si="9"/>
        <v/>
      </c>
      <c r="P270" s="2"/>
    </row>
    <row r="271" spans="1:16" ht="15">
      <c r="A271" s="2"/>
      <c r="B271" s="2"/>
      <c r="C271" s="2"/>
      <c r="D271" s="12" t="str">
        <f>IF(OR(A271="",B271="",C271=""),"",DATE(C271,MATCH(B271,'Categories &amp; Settings'!$J$5:$J$16,0),A271))</f>
        <v/>
      </c>
      <c r="E271" s="2"/>
      <c r="F271" s="2"/>
      <c r="G271" s="2"/>
      <c r="H271" s="2"/>
      <c r="I271" s="2"/>
      <c r="J271" s="2"/>
      <c r="K271" s="2"/>
      <c r="L271" s="14"/>
      <c r="M271" s="15" t="str">
        <f>IF(L271="","",'Categories &amp; Settings'!$B$10)</f>
        <v/>
      </c>
      <c r="N271" s="17" t="str">
        <f t="shared" si="8"/>
        <v/>
      </c>
      <c r="O271" s="17" t="str">
        <f t="shared" si="9"/>
        <v/>
      </c>
      <c r="P271" s="2"/>
    </row>
    <row r="272" spans="1:16" ht="15">
      <c r="A272" s="2"/>
      <c r="B272" s="2"/>
      <c r="C272" s="2"/>
      <c r="D272" s="12" t="str">
        <f>IF(OR(A272="",B272="",C272=""),"",DATE(C272,MATCH(B272,'Categories &amp; Settings'!$J$5:$J$16,0),A272))</f>
        <v/>
      </c>
      <c r="E272" s="2"/>
      <c r="F272" s="2"/>
      <c r="G272" s="2"/>
      <c r="H272" s="2"/>
      <c r="I272" s="2"/>
      <c r="J272" s="2"/>
      <c r="K272" s="2"/>
      <c r="L272" s="14"/>
      <c r="M272" s="15" t="str">
        <f>IF(L272="","",'Categories &amp; Settings'!$B$10)</f>
        <v/>
      </c>
      <c r="N272" s="17" t="str">
        <f t="shared" si="8"/>
        <v/>
      </c>
      <c r="O272" s="17" t="str">
        <f t="shared" si="9"/>
        <v/>
      </c>
      <c r="P272" s="2"/>
    </row>
    <row r="273" spans="1:16" ht="15">
      <c r="A273" s="2"/>
      <c r="B273" s="2"/>
      <c r="C273" s="2"/>
      <c r="D273" s="12" t="str">
        <f>IF(OR(A273="",B273="",C273=""),"",DATE(C273,MATCH(B273,'Categories &amp; Settings'!$J$5:$J$16,0),A273))</f>
        <v/>
      </c>
      <c r="E273" s="2"/>
      <c r="F273" s="2"/>
      <c r="G273" s="2"/>
      <c r="H273" s="2"/>
      <c r="I273" s="2"/>
      <c r="J273" s="2"/>
      <c r="K273" s="2"/>
      <c r="L273" s="14"/>
      <c r="M273" s="15" t="str">
        <f>IF(L273="","",'Categories &amp; Settings'!$B$10)</f>
        <v/>
      </c>
      <c r="N273" s="17" t="str">
        <f t="shared" si="8"/>
        <v/>
      </c>
      <c r="O273" s="17" t="str">
        <f t="shared" si="9"/>
        <v/>
      </c>
      <c r="P273" s="2"/>
    </row>
    <row r="274" spans="1:16" ht="15">
      <c r="A274" s="2"/>
      <c r="B274" s="2"/>
      <c r="C274" s="2"/>
      <c r="D274" s="12" t="str">
        <f>IF(OR(A274="",B274="",C274=""),"",DATE(C274,MATCH(B274,'Categories &amp; Settings'!$J$5:$J$16,0),A274))</f>
        <v/>
      </c>
      <c r="E274" s="2"/>
      <c r="F274" s="2"/>
      <c r="G274" s="2"/>
      <c r="H274" s="2"/>
      <c r="I274" s="2"/>
      <c r="J274" s="2"/>
      <c r="K274" s="2"/>
      <c r="L274" s="14"/>
      <c r="M274" s="15" t="str">
        <f>IF(L274="","",'Categories &amp; Settings'!$B$10)</f>
        <v/>
      </c>
      <c r="N274" s="17" t="str">
        <f t="shared" si="8"/>
        <v/>
      </c>
      <c r="O274" s="17" t="str">
        <f t="shared" si="9"/>
        <v/>
      </c>
      <c r="P274" s="2"/>
    </row>
    <row r="275" spans="1:16" ht="15">
      <c r="A275" s="2"/>
      <c r="B275" s="2"/>
      <c r="C275" s="2"/>
      <c r="D275" s="12" t="str">
        <f>IF(OR(A275="",B275="",C275=""),"",DATE(C275,MATCH(B275,'Categories &amp; Settings'!$J$5:$J$16,0),A275))</f>
        <v/>
      </c>
      <c r="E275" s="2"/>
      <c r="F275" s="2"/>
      <c r="G275" s="2"/>
      <c r="H275" s="2"/>
      <c r="I275" s="2"/>
      <c r="J275" s="2"/>
      <c r="K275" s="2"/>
      <c r="L275" s="14"/>
      <c r="M275" s="15" t="str">
        <f>IF(L275="","",'Categories &amp; Settings'!$B$10)</f>
        <v/>
      </c>
      <c r="N275" s="17" t="str">
        <f t="shared" si="8"/>
        <v/>
      </c>
      <c r="O275" s="17" t="str">
        <f t="shared" si="9"/>
        <v/>
      </c>
      <c r="P275" s="2"/>
    </row>
    <row r="276" spans="1:16" ht="15">
      <c r="A276" s="2"/>
      <c r="B276" s="2"/>
      <c r="C276" s="2"/>
      <c r="D276" s="12" t="str">
        <f>IF(OR(A276="",B276="",C276=""),"",DATE(C276,MATCH(B276,'Categories &amp; Settings'!$J$5:$J$16,0),A276))</f>
        <v/>
      </c>
      <c r="E276" s="2"/>
      <c r="F276" s="2"/>
      <c r="G276" s="2"/>
      <c r="H276" s="2"/>
      <c r="I276" s="2"/>
      <c r="J276" s="2"/>
      <c r="K276" s="2"/>
      <c r="L276" s="14"/>
      <c r="M276" s="15" t="str">
        <f>IF(L276="","",'Categories &amp; Settings'!$B$10)</f>
        <v/>
      </c>
      <c r="N276" s="17" t="str">
        <f t="shared" si="8"/>
        <v/>
      </c>
      <c r="O276" s="17" t="str">
        <f t="shared" si="9"/>
        <v/>
      </c>
      <c r="P276" s="2"/>
    </row>
    <row r="277" spans="1:16" ht="15">
      <c r="A277" s="2"/>
      <c r="B277" s="2"/>
      <c r="C277" s="2"/>
      <c r="D277" s="12" t="str">
        <f>IF(OR(A277="",B277="",C277=""),"",DATE(C277,MATCH(B277,'Categories &amp; Settings'!$J$5:$J$16,0),A277))</f>
        <v/>
      </c>
      <c r="E277" s="2"/>
      <c r="F277" s="2"/>
      <c r="G277" s="2"/>
      <c r="H277" s="2"/>
      <c r="I277" s="2"/>
      <c r="J277" s="2"/>
      <c r="K277" s="2"/>
      <c r="L277" s="14"/>
      <c r="M277" s="15" t="str">
        <f>IF(L277="","",'Categories &amp; Settings'!$B$10)</f>
        <v/>
      </c>
      <c r="N277" s="17" t="str">
        <f t="shared" si="8"/>
        <v/>
      </c>
      <c r="O277" s="17" t="str">
        <f t="shared" si="9"/>
        <v/>
      </c>
      <c r="P277" s="2"/>
    </row>
    <row r="278" spans="1:16" ht="15">
      <c r="A278" s="2"/>
      <c r="B278" s="2"/>
      <c r="C278" s="2"/>
      <c r="D278" s="12" t="str">
        <f>IF(OR(A278="",B278="",C278=""),"",DATE(C278,MATCH(B278,'Categories &amp; Settings'!$J$5:$J$16,0),A278))</f>
        <v/>
      </c>
      <c r="E278" s="2"/>
      <c r="F278" s="2"/>
      <c r="G278" s="2"/>
      <c r="H278" s="2"/>
      <c r="I278" s="2"/>
      <c r="J278" s="2"/>
      <c r="K278" s="2"/>
      <c r="L278" s="14"/>
      <c r="M278" s="15" t="str">
        <f>IF(L278="","",'Categories &amp; Settings'!$B$10)</f>
        <v/>
      </c>
      <c r="N278" s="17" t="str">
        <f t="shared" si="8"/>
        <v/>
      </c>
      <c r="O278" s="17" t="str">
        <f t="shared" si="9"/>
        <v/>
      </c>
      <c r="P278" s="2"/>
    </row>
    <row r="279" spans="1:16" ht="15">
      <c r="A279" s="2"/>
      <c r="B279" s="2"/>
      <c r="C279" s="2"/>
      <c r="D279" s="12" t="str">
        <f>IF(OR(A279="",B279="",C279=""),"",DATE(C279,MATCH(B279,'Categories &amp; Settings'!$J$5:$J$16,0),A279))</f>
        <v/>
      </c>
      <c r="E279" s="2"/>
      <c r="F279" s="2"/>
      <c r="G279" s="2"/>
      <c r="H279" s="2"/>
      <c r="I279" s="2"/>
      <c r="J279" s="2"/>
      <c r="K279" s="2"/>
      <c r="L279" s="14"/>
      <c r="M279" s="15" t="str">
        <f>IF(L279="","",'Categories &amp; Settings'!$B$10)</f>
        <v/>
      </c>
      <c r="N279" s="17" t="str">
        <f t="shared" si="8"/>
        <v/>
      </c>
      <c r="O279" s="17" t="str">
        <f t="shared" si="9"/>
        <v/>
      </c>
      <c r="P279" s="2"/>
    </row>
    <row r="280" spans="1:16" ht="15">
      <c r="A280" s="2"/>
      <c r="B280" s="2"/>
      <c r="C280" s="2"/>
      <c r="D280" s="12" t="str">
        <f>IF(OR(A280="",B280="",C280=""),"",DATE(C280,MATCH(B280,'Categories &amp; Settings'!$J$5:$J$16,0),A280))</f>
        <v/>
      </c>
      <c r="E280" s="2"/>
      <c r="F280" s="2"/>
      <c r="G280" s="2"/>
      <c r="H280" s="2"/>
      <c r="I280" s="2"/>
      <c r="J280" s="2"/>
      <c r="K280" s="2"/>
      <c r="L280" s="14"/>
      <c r="M280" s="15" t="str">
        <f>IF(L280="","",'Categories &amp; Settings'!$B$10)</f>
        <v/>
      </c>
      <c r="N280" s="17" t="str">
        <f t="shared" si="8"/>
        <v/>
      </c>
      <c r="O280" s="17" t="str">
        <f t="shared" si="9"/>
        <v/>
      </c>
      <c r="P280" s="2"/>
    </row>
    <row r="281" spans="1:16" ht="15">
      <c r="A281" s="2"/>
      <c r="B281" s="2"/>
      <c r="C281" s="2"/>
      <c r="D281" s="12" t="str">
        <f>IF(OR(A281="",B281="",C281=""),"",DATE(C281,MATCH(B281,'Categories &amp; Settings'!$J$5:$J$16,0),A281))</f>
        <v/>
      </c>
      <c r="E281" s="2"/>
      <c r="F281" s="2"/>
      <c r="G281" s="2"/>
      <c r="H281" s="2"/>
      <c r="I281" s="2"/>
      <c r="J281" s="2"/>
      <c r="K281" s="2"/>
      <c r="L281" s="14"/>
      <c r="M281" s="15" t="str">
        <f>IF(L281="","",'Categories &amp; Settings'!$B$10)</f>
        <v/>
      </c>
      <c r="N281" s="17" t="str">
        <f t="shared" si="8"/>
        <v/>
      </c>
      <c r="O281" s="17" t="str">
        <f t="shared" si="9"/>
        <v/>
      </c>
      <c r="P281" s="2"/>
    </row>
    <row r="282" spans="1:16" ht="15">
      <c r="A282" s="2"/>
      <c r="B282" s="2"/>
      <c r="C282" s="2"/>
      <c r="D282" s="12" t="str">
        <f>IF(OR(A282="",B282="",C282=""),"",DATE(C282,MATCH(B282,'Categories &amp; Settings'!$J$5:$J$16,0),A282))</f>
        <v/>
      </c>
      <c r="E282" s="2"/>
      <c r="F282" s="2"/>
      <c r="G282" s="2"/>
      <c r="H282" s="2"/>
      <c r="I282" s="2"/>
      <c r="J282" s="2"/>
      <c r="K282" s="2"/>
      <c r="L282" s="14"/>
      <c r="M282" s="15" t="str">
        <f>IF(L282="","",'Categories &amp; Settings'!$B$10)</f>
        <v/>
      </c>
      <c r="N282" s="17" t="str">
        <f t="shared" si="8"/>
        <v/>
      </c>
      <c r="O282" s="17" t="str">
        <f t="shared" si="9"/>
        <v/>
      </c>
      <c r="P282" s="2"/>
    </row>
    <row r="283" spans="1:16" ht="15">
      <c r="A283" s="2"/>
      <c r="B283" s="2"/>
      <c r="C283" s="2"/>
      <c r="D283" s="12" t="str">
        <f>IF(OR(A283="",B283="",C283=""),"",DATE(C283,MATCH(B283,'Categories &amp; Settings'!$J$5:$J$16,0),A283))</f>
        <v/>
      </c>
      <c r="E283" s="2"/>
      <c r="F283" s="2"/>
      <c r="G283" s="2"/>
      <c r="H283" s="2"/>
      <c r="I283" s="2"/>
      <c r="J283" s="2"/>
      <c r="K283" s="2"/>
      <c r="L283" s="14"/>
      <c r="M283" s="15" t="str">
        <f>IF(L283="","",'Categories &amp; Settings'!$B$10)</f>
        <v/>
      </c>
      <c r="N283" s="17" t="str">
        <f t="shared" si="8"/>
        <v/>
      </c>
      <c r="O283" s="17" t="str">
        <f t="shared" si="9"/>
        <v/>
      </c>
      <c r="P283" s="2"/>
    </row>
    <row r="284" spans="1:16" ht="15">
      <c r="A284" s="2"/>
      <c r="B284" s="2"/>
      <c r="C284" s="2"/>
      <c r="D284" s="12" t="str">
        <f>IF(OR(A284="",B284="",C284=""),"",DATE(C284,MATCH(B284,'Categories &amp; Settings'!$J$5:$J$16,0),A284))</f>
        <v/>
      </c>
      <c r="E284" s="2"/>
      <c r="F284" s="2"/>
      <c r="G284" s="2"/>
      <c r="H284" s="2"/>
      <c r="I284" s="2"/>
      <c r="J284" s="2"/>
      <c r="K284" s="2"/>
      <c r="L284" s="14"/>
      <c r="M284" s="15" t="str">
        <f>IF(L284="","",'Categories &amp; Settings'!$B$10)</f>
        <v/>
      </c>
      <c r="N284" s="17" t="str">
        <f t="shared" si="8"/>
        <v/>
      </c>
      <c r="O284" s="17" t="str">
        <f t="shared" si="9"/>
        <v/>
      </c>
      <c r="P284" s="2"/>
    </row>
    <row r="285" spans="1:16" ht="15">
      <c r="A285" s="2"/>
      <c r="B285" s="2"/>
      <c r="C285" s="2"/>
      <c r="D285" s="12" t="str">
        <f>IF(OR(A285="",B285="",C285=""),"",DATE(C285,MATCH(B285,'Categories &amp; Settings'!$J$5:$J$16,0),A285))</f>
        <v/>
      </c>
      <c r="E285" s="2"/>
      <c r="F285" s="2"/>
      <c r="G285" s="2"/>
      <c r="H285" s="2"/>
      <c r="I285" s="2"/>
      <c r="J285" s="2"/>
      <c r="K285" s="2"/>
      <c r="L285" s="14"/>
      <c r="M285" s="15" t="str">
        <f>IF(L285="","",'Categories &amp; Settings'!$B$10)</f>
        <v/>
      </c>
      <c r="N285" s="17" t="str">
        <f t="shared" si="8"/>
        <v/>
      </c>
      <c r="O285" s="17" t="str">
        <f t="shared" si="9"/>
        <v/>
      </c>
      <c r="P285" s="2"/>
    </row>
    <row r="286" spans="1:16" ht="15">
      <c r="A286" s="2"/>
      <c r="B286" s="2"/>
      <c r="C286" s="2"/>
      <c r="D286" s="12" t="str">
        <f>IF(OR(A286="",B286="",C286=""),"",DATE(C286,MATCH(B286,'Categories &amp; Settings'!$J$5:$J$16,0),A286))</f>
        <v/>
      </c>
      <c r="E286" s="2"/>
      <c r="F286" s="2"/>
      <c r="G286" s="2"/>
      <c r="H286" s="2"/>
      <c r="I286" s="2"/>
      <c r="J286" s="2"/>
      <c r="K286" s="2"/>
      <c r="L286" s="14"/>
      <c r="M286" s="15" t="str">
        <f>IF(L286="","",'Categories &amp; Settings'!$B$10)</f>
        <v/>
      </c>
      <c r="N286" s="17" t="str">
        <f t="shared" si="8"/>
        <v/>
      </c>
      <c r="O286" s="17" t="str">
        <f t="shared" si="9"/>
        <v/>
      </c>
      <c r="P286" s="2"/>
    </row>
    <row r="287" spans="1:16" ht="15">
      <c r="A287" s="2"/>
      <c r="B287" s="2"/>
      <c r="C287" s="2"/>
      <c r="D287" s="12" t="str">
        <f>IF(OR(A287="",B287="",C287=""),"",DATE(C287,MATCH(B287,'Categories &amp; Settings'!$J$5:$J$16,0),A287))</f>
        <v/>
      </c>
      <c r="E287" s="2"/>
      <c r="F287" s="2"/>
      <c r="G287" s="2"/>
      <c r="H287" s="2"/>
      <c r="I287" s="2"/>
      <c r="J287" s="2"/>
      <c r="K287" s="2"/>
      <c r="L287" s="14"/>
      <c r="M287" s="15" t="str">
        <f>IF(L287="","",'Categories &amp; Settings'!$B$10)</f>
        <v/>
      </c>
      <c r="N287" s="17" t="str">
        <f t="shared" si="8"/>
        <v/>
      </c>
      <c r="O287" s="17" t="str">
        <f t="shared" si="9"/>
        <v/>
      </c>
      <c r="P287" s="2"/>
    </row>
    <row r="288" spans="1:16" ht="15">
      <c r="A288" s="2"/>
      <c r="B288" s="2"/>
      <c r="C288" s="2"/>
      <c r="D288" s="12" t="str">
        <f>IF(OR(A288="",B288="",C288=""),"",DATE(C288,MATCH(B288,'Categories &amp; Settings'!$J$5:$J$16,0),A288))</f>
        <v/>
      </c>
      <c r="E288" s="2"/>
      <c r="F288" s="2"/>
      <c r="G288" s="2"/>
      <c r="H288" s="2"/>
      <c r="I288" s="2"/>
      <c r="J288" s="2"/>
      <c r="K288" s="2"/>
      <c r="L288" s="14"/>
      <c r="M288" s="15" t="str">
        <f>IF(L288="","",'Categories &amp; Settings'!$B$10)</f>
        <v/>
      </c>
      <c r="N288" s="17" t="str">
        <f t="shared" si="8"/>
        <v/>
      </c>
      <c r="O288" s="17" t="str">
        <f t="shared" si="9"/>
        <v/>
      </c>
      <c r="P288" s="2"/>
    </row>
    <row r="289" spans="1:16" ht="15">
      <c r="A289" s="2"/>
      <c r="B289" s="2"/>
      <c r="C289" s="2"/>
      <c r="D289" s="12" t="str">
        <f>IF(OR(A289="",B289="",C289=""),"",DATE(C289,MATCH(B289,'Categories &amp; Settings'!$J$5:$J$16,0),A289))</f>
        <v/>
      </c>
      <c r="E289" s="2"/>
      <c r="F289" s="2"/>
      <c r="G289" s="2"/>
      <c r="H289" s="2"/>
      <c r="I289" s="2"/>
      <c r="J289" s="2"/>
      <c r="K289" s="2"/>
      <c r="L289" s="14"/>
      <c r="M289" s="15" t="str">
        <f>IF(L289="","",'Categories &amp; Settings'!$B$10)</f>
        <v/>
      </c>
      <c r="N289" s="17" t="str">
        <f t="shared" si="8"/>
        <v/>
      </c>
      <c r="O289" s="17" t="str">
        <f t="shared" si="9"/>
        <v/>
      </c>
      <c r="P289" s="2"/>
    </row>
    <row r="290" spans="1:16" ht="15">
      <c r="A290" s="2"/>
      <c r="B290" s="2"/>
      <c r="C290" s="2"/>
      <c r="D290" s="12" t="str">
        <f>IF(OR(A290="",B290="",C290=""),"",DATE(C290,MATCH(B290,'Categories &amp; Settings'!$J$5:$J$16,0),A290))</f>
        <v/>
      </c>
      <c r="E290" s="2"/>
      <c r="F290" s="2"/>
      <c r="G290" s="2"/>
      <c r="H290" s="2"/>
      <c r="I290" s="2"/>
      <c r="J290" s="2"/>
      <c r="K290" s="2"/>
      <c r="L290" s="14"/>
      <c r="M290" s="15" t="str">
        <f>IF(L290="","",'Categories &amp; Settings'!$B$10)</f>
        <v/>
      </c>
      <c r="N290" s="17" t="str">
        <f t="shared" si="8"/>
        <v/>
      </c>
      <c r="O290" s="17" t="str">
        <f t="shared" si="9"/>
        <v/>
      </c>
      <c r="P290" s="2"/>
    </row>
    <row r="291" spans="1:16" ht="15">
      <c r="A291" s="2"/>
      <c r="B291" s="2"/>
      <c r="C291" s="2"/>
      <c r="D291" s="12" t="str">
        <f>IF(OR(A291="",B291="",C291=""),"",DATE(C291,MATCH(B291,'Categories &amp; Settings'!$J$5:$J$16,0),A291))</f>
        <v/>
      </c>
      <c r="E291" s="2"/>
      <c r="F291" s="2"/>
      <c r="G291" s="2"/>
      <c r="H291" s="2"/>
      <c r="I291" s="2"/>
      <c r="J291" s="2"/>
      <c r="K291" s="2"/>
      <c r="L291" s="14"/>
      <c r="M291" s="15" t="str">
        <f>IF(L291="","",'Categories &amp; Settings'!$B$10)</f>
        <v/>
      </c>
      <c r="N291" s="17" t="str">
        <f t="shared" si="8"/>
        <v/>
      </c>
      <c r="O291" s="17" t="str">
        <f t="shared" si="9"/>
        <v/>
      </c>
      <c r="P291" s="2"/>
    </row>
    <row r="292" spans="1:16" ht="15">
      <c r="A292" s="2"/>
      <c r="B292" s="2"/>
      <c r="C292" s="2"/>
      <c r="D292" s="12" t="str">
        <f>IF(OR(A292="",B292="",C292=""),"",DATE(C292,MATCH(B292,'Categories &amp; Settings'!$J$5:$J$16,0),A292))</f>
        <v/>
      </c>
      <c r="E292" s="2"/>
      <c r="F292" s="2"/>
      <c r="G292" s="2"/>
      <c r="H292" s="2"/>
      <c r="I292" s="2"/>
      <c r="J292" s="2"/>
      <c r="K292" s="2"/>
      <c r="L292" s="14"/>
      <c r="M292" s="15" t="str">
        <f>IF(L292="","",'Categories &amp; Settings'!$B$10)</f>
        <v/>
      </c>
      <c r="N292" s="17" t="str">
        <f t="shared" si="8"/>
        <v/>
      </c>
      <c r="O292" s="17" t="str">
        <f t="shared" si="9"/>
        <v/>
      </c>
      <c r="P292" s="2"/>
    </row>
    <row r="293" spans="1:16" ht="15">
      <c r="A293" s="2"/>
      <c r="B293" s="2"/>
      <c r="C293" s="2"/>
      <c r="D293" s="12" t="str">
        <f>IF(OR(A293="",B293="",C293=""),"",DATE(C293,MATCH(B293,'Categories &amp; Settings'!$J$5:$J$16,0),A293))</f>
        <v/>
      </c>
      <c r="E293" s="2"/>
      <c r="F293" s="2"/>
      <c r="G293" s="2"/>
      <c r="H293" s="2"/>
      <c r="I293" s="2"/>
      <c r="J293" s="2"/>
      <c r="K293" s="2"/>
      <c r="L293" s="14"/>
      <c r="M293" s="15" t="str">
        <f>IF(L293="","",'Categories &amp; Settings'!$B$10)</f>
        <v/>
      </c>
      <c r="N293" s="17" t="str">
        <f t="shared" si="8"/>
        <v/>
      </c>
      <c r="O293" s="17" t="str">
        <f t="shared" si="9"/>
        <v/>
      </c>
      <c r="P293" s="2"/>
    </row>
    <row r="294" spans="1:16" ht="15">
      <c r="A294" s="2"/>
      <c r="B294" s="2"/>
      <c r="C294" s="2"/>
      <c r="D294" s="12" t="str">
        <f>IF(OR(A294="",B294="",C294=""),"",DATE(C294,MATCH(B294,'Categories &amp; Settings'!$J$5:$J$16,0),A294))</f>
        <v/>
      </c>
      <c r="E294" s="2"/>
      <c r="F294" s="2"/>
      <c r="G294" s="2"/>
      <c r="H294" s="2"/>
      <c r="I294" s="2"/>
      <c r="J294" s="2"/>
      <c r="K294" s="2"/>
      <c r="L294" s="14"/>
      <c r="M294" s="15" t="str">
        <f>IF(L294="","",'Categories &amp; Settings'!$B$10)</f>
        <v/>
      </c>
      <c r="N294" s="17" t="str">
        <f t="shared" si="8"/>
        <v/>
      </c>
      <c r="O294" s="17" t="str">
        <f t="shared" si="9"/>
        <v/>
      </c>
      <c r="P294" s="2"/>
    </row>
    <row r="295" spans="1:16" ht="15">
      <c r="A295" s="2"/>
      <c r="B295" s="2"/>
      <c r="C295" s="2"/>
      <c r="D295" s="12" t="str">
        <f>IF(OR(A295="",B295="",C295=""),"",DATE(C295,MATCH(B295,'Categories &amp; Settings'!$J$5:$J$16,0),A295))</f>
        <v/>
      </c>
      <c r="E295" s="2"/>
      <c r="F295" s="2"/>
      <c r="G295" s="2"/>
      <c r="H295" s="2"/>
      <c r="I295" s="2"/>
      <c r="J295" s="2"/>
      <c r="K295" s="2"/>
      <c r="L295" s="14"/>
      <c r="M295" s="15" t="str">
        <f>IF(L295="","",'Categories &amp; Settings'!$B$10)</f>
        <v/>
      </c>
      <c r="N295" s="17" t="str">
        <f t="shared" si="8"/>
        <v/>
      </c>
      <c r="O295" s="17" t="str">
        <f t="shared" si="9"/>
        <v/>
      </c>
      <c r="P295" s="2"/>
    </row>
    <row r="296" spans="1:16" ht="15">
      <c r="A296" s="2"/>
      <c r="B296" s="2"/>
      <c r="C296" s="2"/>
      <c r="D296" s="12" t="str">
        <f>IF(OR(A296="",B296="",C296=""),"",DATE(C296,MATCH(B296,'Categories &amp; Settings'!$J$5:$J$16,0),A296))</f>
        <v/>
      </c>
      <c r="E296" s="2"/>
      <c r="F296" s="2"/>
      <c r="G296" s="2"/>
      <c r="H296" s="2"/>
      <c r="I296" s="2"/>
      <c r="J296" s="2"/>
      <c r="K296" s="2"/>
      <c r="L296" s="14"/>
      <c r="M296" s="15" t="str">
        <f>IF(L296="","",'Categories &amp; Settings'!$B$10)</f>
        <v/>
      </c>
      <c r="N296" s="17" t="str">
        <f t="shared" si="8"/>
        <v/>
      </c>
      <c r="O296" s="17" t="str">
        <f t="shared" si="9"/>
        <v/>
      </c>
      <c r="P296" s="2"/>
    </row>
    <row r="297" spans="1:16" ht="15">
      <c r="A297" s="2"/>
      <c r="B297" s="2"/>
      <c r="C297" s="2"/>
      <c r="D297" s="12" t="str">
        <f>IF(OR(A297="",B297="",C297=""),"",DATE(C297,MATCH(B297,'Categories &amp; Settings'!$J$5:$J$16,0),A297))</f>
        <v/>
      </c>
      <c r="E297" s="2"/>
      <c r="F297" s="2"/>
      <c r="G297" s="2"/>
      <c r="H297" s="2"/>
      <c r="I297" s="2"/>
      <c r="J297" s="2"/>
      <c r="K297" s="2"/>
      <c r="L297" s="14"/>
      <c r="M297" s="15" t="str">
        <f>IF(L297="","",'Categories &amp; Settings'!$B$10)</f>
        <v/>
      </c>
      <c r="N297" s="17" t="str">
        <f t="shared" si="8"/>
        <v/>
      </c>
      <c r="O297" s="17" t="str">
        <f t="shared" si="9"/>
        <v/>
      </c>
      <c r="P297" s="2"/>
    </row>
    <row r="298" spans="1:16" ht="15">
      <c r="A298" s="2"/>
      <c r="B298" s="2"/>
      <c r="C298" s="2"/>
      <c r="D298" s="12" t="str">
        <f>IF(OR(A298="",B298="",C298=""),"",DATE(C298,MATCH(B298,'Categories &amp; Settings'!$J$5:$J$16,0),A298))</f>
        <v/>
      </c>
      <c r="E298" s="2"/>
      <c r="F298" s="2"/>
      <c r="G298" s="2"/>
      <c r="H298" s="2"/>
      <c r="I298" s="2"/>
      <c r="J298" s="2"/>
      <c r="K298" s="2"/>
      <c r="L298" s="14"/>
      <c r="M298" s="15" t="str">
        <f>IF(L298="","",'Categories &amp; Settings'!$B$10)</f>
        <v/>
      </c>
      <c r="N298" s="17" t="str">
        <f t="shared" si="8"/>
        <v/>
      </c>
      <c r="O298" s="17" t="str">
        <f t="shared" si="9"/>
        <v/>
      </c>
      <c r="P298" s="2"/>
    </row>
    <row r="299" spans="1:16" ht="15">
      <c r="A299" s="2"/>
      <c r="B299" s="2"/>
      <c r="C299" s="2"/>
      <c r="D299" s="12" t="str">
        <f>IF(OR(A299="",B299="",C299=""),"",DATE(C299,MATCH(B299,'Categories &amp; Settings'!$J$5:$J$16,0),A299))</f>
        <v/>
      </c>
      <c r="E299" s="2"/>
      <c r="F299" s="2"/>
      <c r="G299" s="2"/>
      <c r="H299" s="2"/>
      <c r="I299" s="2"/>
      <c r="J299" s="2"/>
      <c r="K299" s="2"/>
      <c r="L299" s="14"/>
      <c r="M299" s="15" t="str">
        <f>IF(L299="","",'Categories &amp; Settings'!$B$10)</f>
        <v/>
      </c>
      <c r="N299" s="17" t="str">
        <f t="shared" si="8"/>
        <v/>
      </c>
      <c r="O299" s="17" t="str">
        <f t="shared" si="9"/>
        <v/>
      </c>
      <c r="P299" s="2"/>
    </row>
    <row r="300" spans="1:16" ht="15">
      <c r="A300" s="2"/>
      <c r="B300" s="2"/>
      <c r="C300" s="2"/>
      <c r="D300" s="12" t="str">
        <f>IF(OR(A300="",B300="",C300=""),"",DATE(C300,MATCH(B300,'Categories &amp; Settings'!$J$5:$J$16,0),A300))</f>
        <v/>
      </c>
      <c r="E300" s="2"/>
      <c r="F300" s="2"/>
      <c r="G300" s="2"/>
      <c r="H300" s="2"/>
      <c r="I300" s="2"/>
      <c r="J300" s="2"/>
      <c r="K300" s="2"/>
      <c r="L300" s="14"/>
      <c r="M300" s="15" t="str">
        <f>IF(L300="","",'Categories &amp; Settings'!$B$10)</f>
        <v/>
      </c>
      <c r="N300" s="17" t="str">
        <f t="shared" si="8"/>
        <v/>
      </c>
      <c r="O300" s="17" t="str">
        <f t="shared" si="9"/>
        <v/>
      </c>
      <c r="P300" s="2"/>
    </row>
    <row r="301" spans="1:16" ht="15">
      <c r="A301" s="2"/>
      <c r="B301" s="2"/>
      <c r="C301" s="2"/>
      <c r="D301" s="12" t="str">
        <f>IF(OR(A301="",B301="",C301=""),"",DATE(C301,MATCH(B301,'Categories &amp; Settings'!$J$5:$J$16,0),A301))</f>
        <v/>
      </c>
      <c r="E301" s="2"/>
      <c r="F301" s="2"/>
      <c r="G301" s="2"/>
      <c r="H301" s="2"/>
      <c r="I301" s="2"/>
      <c r="J301" s="2"/>
      <c r="K301" s="2"/>
      <c r="L301" s="14"/>
      <c r="M301" s="15" t="str">
        <f>IF(L301="","",'Categories &amp; Settings'!$B$10)</f>
        <v/>
      </c>
      <c r="N301" s="17" t="str">
        <f t="shared" si="8"/>
        <v/>
      </c>
      <c r="O301" s="17" t="str">
        <f t="shared" si="9"/>
        <v/>
      </c>
      <c r="P301" s="2"/>
    </row>
    <row r="302" spans="1:16" ht="15">
      <c r="A302" s="2"/>
      <c r="B302" s="2"/>
      <c r="C302" s="2"/>
      <c r="D302" s="12" t="str">
        <f>IF(OR(A302="",B302="",C302=""),"",DATE(C302,MATCH(B302,'Categories &amp; Settings'!$J$5:$J$16,0),A302))</f>
        <v/>
      </c>
      <c r="E302" s="2"/>
      <c r="F302" s="2"/>
      <c r="G302" s="2"/>
      <c r="H302" s="2"/>
      <c r="I302" s="2"/>
      <c r="J302" s="2"/>
      <c r="K302" s="2"/>
      <c r="L302" s="14"/>
      <c r="M302" s="15" t="str">
        <f>IF(L302="","",'Categories &amp; Settings'!$B$10)</f>
        <v/>
      </c>
      <c r="N302" s="17" t="str">
        <f t="shared" si="8"/>
        <v/>
      </c>
      <c r="O302" s="17" t="str">
        <f t="shared" si="9"/>
        <v/>
      </c>
      <c r="P302" s="2"/>
    </row>
    <row r="303" spans="1:16" ht="15">
      <c r="A303" s="2"/>
      <c r="B303" s="2"/>
      <c r="C303" s="2"/>
      <c r="D303" s="12" t="str">
        <f>IF(OR(A303="",B303="",C303=""),"",DATE(C303,MATCH(B303,'Categories &amp; Settings'!$J$5:$J$16,0),A303))</f>
        <v/>
      </c>
      <c r="E303" s="2"/>
      <c r="F303" s="2"/>
      <c r="G303" s="2"/>
      <c r="H303" s="2"/>
      <c r="I303" s="2"/>
      <c r="J303" s="2"/>
      <c r="K303" s="2"/>
      <c r="L303" s="14"/>
      <c r="M303" s="15" t="str">
        <f>IF(L303="","",'Categories &amp; Settings'!$B$10)</f>
        <v/>
      </c>
      <c r="N303" s="17" t="str">
        <f t="shared" si="8"/>
        <v/>
      </c>
      <c r="O303" s="17" t="str">
        <f t="shared" si="9"/>
        <v/>
      </c>
      <c r="P303" s="2"/>
    </row>
    <row r="304" spans="1:16" ht="15">
      <c r="A304" s="2"/>
      <c r="B304" s="2"/>
      <c r="C304" s="2"/>
      <c r="D304" s="12" t="str">
        <f>IF(OR(A304="",B304="",C304=""),"",DATE(C304,MATCH(B304,'Categories &amp; Settings'!$J$5:$J$16,0),A304))</f>
        <v/>
      </c>
      <c r="E304" s="2"/>
      <c r="F304" s="2"/>
      <c r="G304" s="2"/>
      <c r="H304" s="2"/>
      <c r="I304" s="2"/>
      <c r="J304" s="2"/>
      <c r="K304" s="2"/>
      <c r="L304" s="14"/>
      <c r="M304" s="15" t="str">
        <f>IF(L304="","",'Categories &amp; Settings'!$B$10)</f>
        <v/>
      </c>
      <c r="N304" s="17" t="str">
        <f t="shared" si="8"/>
        <v/>
      </c>
      <c r="O304" s="17" t="str">
        <f t="shared" si="9"/>
        <v/>
      </c>
      <c r="P304" s="2"/>
    </row>
    <row r="305" spans="1:16" ht="15">
      <c r="A305" s="2"/>
      <c r="B305" s="2"/>
      <c r="C305" s="2"/>
      <c r="D305" s="12" t="str">
        <f>IF(OR(A305="",B305="",C305=""),"",DATE(C305,MATCH(B305,'Categories &amp; Settings'!$J$5:$J$16,0),A305))</f>
        <v/>
      </c>
      <c r="E305" s="2"/>
      <c r="F305" s="2"/>
      <c r="G305" s="2"/>
      <c r="H305" s="2"/>
      <c r="I305" s="2"/>
      <c r="J305" s="2"/>
      <c r="K305" s="2"/>
      <c r="L305" s="14"/>
      <c r="M305" s="15" t="str">
        <f>IF(L305="","",'Categories &amp; Settings'!$B$10)</f>
        <v/>
      </c>
      <c r="N305" s="17" t="str">
        <f t="shared" si="8"/>
        <v/>
      </c>
      <c r="O305" s="17" t="str">
        <f t="shared" si="9"/>
        <v/>
      </c>
      <c r="P305" s="2"/>
    </row>
    <row r="306" spans="1:16" ht="15">
      <c r="A306" s="2"/>
      <c r="B306" s="2"/>
      <c r="C306" s="2"/>
      <c r="D306" s="12" t="str">
        <f>IF(OR(A306="",B306="",C306=""),"",DATE(C306,MATCH(B306,'Categories &amp; Settings'!$J$5:$J$16,0),A306))</f>
        <v/>
      </c>
      <c r="E306" s="2"/>
      <c r="F306" s="2"/>
      <c r="G306" s="2"/>
      <c r="H306" s="2"/>
      <c r="I306" s="2"/>
      <c r="J306" s="2"/>
      <c r="K306" s="2"/>
      <c r="L306" s="14"/>
      <c r="M306" s="15" t="str">
        <f>IF(L306="","",'Categories &amp; Settings'!$B$10)</f>
        <v/>
      </c>
      <c r="N306" s="17" t="str">
        <f t="shared" si="8"/>
        <v/>
      </c>
      <c r="O306" s="17" t="str">
        <f t="shared" si="9"/>
        <v/>
      </c>
      <c r="P306" s="2"/>
    </row>
    <row r="307" spans="1:16" ht="15">
      <c r="A307" s="2"/>
      <c r="B307" s="2"/>
      <c r="C307" s="2"/>
      <c r="D307" s="12" t="str">
        <f>IF(OR(A307="",B307="",C307=""),"",DATE(C307,MATCH(B307,'Categories &amp; Settings'!$J$5:$J$16,0),A307))</f>
        <v/>
      </c>
      <c r="E307" s="2"/>
      <c r="F307" s="2"/>
      <c r="G307" s="2"/>
      <c r="H307" s="2"/>
      <c r="I307" s="2"/>
      <c r="J307" s="2"/>
      <c r="K307" s="2"/>
      <c r="L307" s="14"/>
      <c r="M307" s="15" t="str">
        <f>IF(L307="","",'Categories &amp; Settings'!$B$10)</f>
        <v/>
      </c>
      <c r="N307" s="17" t="str">
        <f t="shared" si="8"/>
        <v/>
      </c>
      <c r="O307" s="17" t="str">
        <f t="shared" si="9"/>
        <v/>
      </c>
      <c r="P307" s="2"/>
    </row>
    <row r="308" spans="1:16" ht="15">
      <c r="A308" s="2"/>
      <c r="B308" s="2"/>
      <c r="C308" s="2"/>
      <c r="D308" s="12" t="str">
        <f>IF(OR(A308="",B308="",C308=""),"",DATE(C308,MATCH(B308,'Categories &amp; Settings'!$J$5:$J$16,0),A308))</f>
        <v/>
      </c>
      <c r="E308" s="2"/>
      <c r="F308" s="2"/>
      <c r="G308" s="2"/>
      <c r="H308" s="2"/>
      <c r="I308" s="2"/>
      <c r="J308" s="2"/>
      <c r="K308" s="2"/>
      <c r="L308" s="14"/>
      <c r="M308" s="15" t="str">
        <f>IF(L308="","",'Categories &amp; Settings'!$B$10)</f>
        <v/>
      </c>
      <c r="N308" s="17" t="str">
        <f t="shared" si="8"/>
        <v/>
      </c>
      <c r="O308" s="17" t="str">
        <f t="shared" si="9"/>
        <v/>
      </c>
      <c r="P308" s="2"/>
    </row>
    <row r="309" spans="1:16" ht="15">
      <c r="A309" s="2"/>
      <c r="B309" s="2"/>
      <c r="C309" s="2"/>
      <c r="D309" s="12" t="str">
        <f>IF(OR(A309="",B309="",C309=""),"",DATE(C309,MATCH(B309,'Categories &amp; Settings'!$J$5:$J$16,0),A309))</f>
        <v/>
      </c>
      <c r="E309" s="2"/>
      <c r="F309" s="2"/>
      <c r="G309" s="2"/>
      <c r="H309" s="2"/>
      <c r="I309" s="2"/>
      <c r="J309" s="2"/>
      <c r="K309" s="2"/>
      <c r="L309" s="14"/>
      <c r="M309" s="15" t="str">
        <f>IF(L309="","",'Categories &amp; Settings'!$B$10)</f>
        <v/>
      </c>
      <c r="N309" s="17" t="str">
        <f t="shared" si="8"/>
        <v/>
      </c>
      <c r="O309" s="17" t="str">
        <f t="shared" si="9"/>
        <v/>
      </c>
      <c r="P309" s="2"/>
    </row>
    <row r="310" spans="1:16" ht="15">
      <c r="A310" s="2"/>
      <c r="B310" s="2"/>
      <c r="C310" s="2"/>
      <c r="D310" s="12" t="str">
        <f>IF(OR(A310="",B310="",C310=""),"",DATE(C310,MATCH(B310,'Categories &amp; Settings'!$J$5:$J$16,0),A310))</f>
        <v/>
      </c>
      <c r="E310" s="2"/>
      <c r="F310" s="2"/>
      <c r="G310" s="2"/>
      <c r="H310" s="2"/>
      <c r="I310" s="2"/>
      <c r="J310" s="2"/>
      <c r="K310" s="2"/>
      <c r="L310" s="14"/>
      <c r="M310" s="15" t="str">
        <f>IF(L310="","",'Categories &amp; Settings'!$B$10)</f>
        <v/>
      </c>
      <c r="N310" s="17" t="str">
        <f t="shared" si="8"/>
        <v/>
      </c>
      <c r="O310" s="17" t="str">
        <f t="shared" si="9"/>
        <v/>
      </c>
      <c r="P310" s="2"/>
    </row>
    <row r="311" spans="1:16" ht="15">
      <c r="A311" s="2"/>
      <c r="B311" s="2"/>
      <c r="C311" s="2"/>
      <c r="D311" s="12" t="str">
        <f>IF(OR(A311="",B311="",C311=""),"",DATE(C311,MATCH(B311,'Categories &amp; Settings'!$J$5:$J$16,0),A311))</f>
        <v/>
      </c>
      <c r="E311" s="2"/>
      <c r="F311" s="2"/>
      <c r="G311" s="2"/>
      <c r="H311" s="2"/>
      <c r="I311" s="2"/>
      <c r="J311" s="2"/>
      <c r="K311" s="2"/>
      <c r="L311" s="14"/>
      <c r="M311" s="15" t="str">
        <f>IF(L311="","",'Categories &amp; Settings'!$B$10)</f>
        <v/>
      </c>
      <c r="N311" s="17" t="str">
        <f t="shared" si="8"/>
        <v/>
      </c>
      <c r="O311" s="17" t="str">
        <f t="shared" si="9"/>
        <v/>
      </c>
      <c r="P311" s="2"/>
    </row>
    <row r="312" spans="1:16" ht="15">
      <c r="A312" s="2"/>
      <c r="B312" s="2"/>
      <c r="C312" s="2"/>
      <c r="D312" s="12" t="str">
        <f>IF(OR(A312="",B312="",C312=""),"",DATE(C312,MATCH(B312,'Categories &amp; Settings'!$J$5:$J$16,0),A312))</f>
        <v/>
      </c>
      <c r="E312" s="2"/>
      <c r="F312" s="2"/>
      <c r="G312" s="2"/>
      <c r="H312" s="2"/>
      <c r="I312" s="2"/>
      <c r="J312" s="2"/>
      <c r="K312" s="2"/>
      <c r="L312" s="14"/>
      <c r="M312" s="15" t="str">
        <f>IF(L312="","",'Categories &amp; Settings'!$B$10)</f>
        <v/>
      </c>
      <c r="N312" s="17" t="str">
        <f t="shared" si="8"/>
        <v/>
      </c>
      <c r="O312" s="17" t="str">
        <f t="shared" si="9"/>
        <v/>
      </c>
      <c r="P312" s="2"/>
    </row>
    <row r="313" spans="1:16" ht="15">
      <c r="A313" s="2"/>
      <c r="B313" s="2"/>
      <c r="C313" s="2"/>
      <c r="D313" s="12" t="str">
        <f>IF(OR(A313="",B313="",C313=""),"",DATE(C313,MATCH(B313,'Categories &amp; Settings'!$J$5:$J$16,0),A313))</f>
        <v/>
      </c>
      <c r="E313" s="2"/>
      <c r="F313" s="2"/>
      <c r="G313" s="2"/>
      <c r="H313" s="2"/>
      <c r="I313" s="2"/>
      <c r="J313" s="2"/>
      <c r="K313" s="2"/>
      <c r="L313" s="14"/>
      <c r="M313" s="15" t="str">
        <f>IF(L313="","",'Categories &amp; Settings'!$B$10)</f>
        <v/>
      </c>
      <c r="N313" s="17" t="str">
        <f t="shared" si="8"/>
        <v/>
      </c>
      <c r="O313" s="17" t="str">
        <f t="shared" si="9"/>
        <v/>
      </c>
      <c r="P313" s="2"/>
    </row>
    <row r="314" spans="1:16" ht="15">
      <c r="A314" s="2"/>
      <c r="B314" s="2"/>
      <c r="C314" s="2"/>
      <c r="D314" s="12" t="str">
        <f>IF(OR(A314="",B314="",C314=""),"",DATE(C314,MATCH(B314,'Categories &amp; Settings'!$J$5:$J$16,0),A314))</f>
        <v/>
      </c>
      <c r="E314" s="2"/>
      <c r="F314" s="2"/>
      <c r="G314" s="2"/>
      <c r="H314" s="2"/>
      <c r="I314" s="2"/>
      <c r="J314" s="2"/>
      <c r="K314" s="2"/>
      <c r="L314" s="14"/>
      <c r="M314" s="15" t="str">
        <f>IF(L314="","",'Categories &amp; Settings'!$B$10)</f>
        <v/>
      </c>
      <c r="N314" s="17" t="str">
        <f t="shared" si="8"/>
        <v/>
      </c>
      <c r="O314" s="17" t="str">
        <f t="shared" si="9"/>
        <v/>
      </c>
      <c r="P314" s="2"/>
    </row>
    <row r="315" spans="1:16" ht="15">
      <c r="A315" s="2"/>
      <c r="B315" s="2"/>
      <c r="C315" s="2"/>
      <c r="D315" s="12" t="str">
        <f>IF(OR(A315="",B315="",C315=""),"",DATE(C315,MATCH(B315,'Categories &amp; Settings'!$J$5:$J$16,0),A315))</f>
        <v/>
      </c>
      <c r="E315" s="2"/>
      <c r="F315" s="2"/>
      <c r="G315" s="2"/>
      <c r="H315" s="2"/>
      <c r="I315" s="2"/>
      <c r="J315" s="2"/>
      <c r="K315" s="2"/>
      <c r="L315" s="14"/>
      <c r="M315" s="15" t="str">
        <f>IF(L315="","",'Categories &amp; Settings'!$B$10)</f>
        <v/>
      </c>
      <c r="N315" s="17" t="str">
        <f t="shared" si="8"/>
        <v/>
      </c>
      <c r="O315" s="17" t="str">
        <f t="shared" si="9"/>
        <v/>
      </c>
      <c r="P315" s="2"/>
    </row>
    <row r="316" spans="1:16" ht="15">
      <c r="A316" s="2"/>
      <c r="B316" s="2"/>
      <c r="C316" s="2"/>
      <c r="D316" s="12" t="str">
        <f>IF(OR(A316="",B316="",C316=""),"",DATE(C316,MATCH(B316,'Categories &amp; Settings'!$J$5:$J$16,0),A316))</f>
        <v/>
      </c>
      <c r="E316" s="2"/>
      <c r="F316" s="2"/>
      <c r="G316" s="2"/>
      <c r="H316" s="2"/>
      <c r="I316" s="2"/>
      <c r="J316" s="2"/>
      <c r="K316" s="2"/>
      <c r="L316" s="14"/>
      <c r="M316" s="15" t="str">
        <f>IF(L316="","",'Categories &amp; Settings'!$B$10)</f>
        <v/>
      </c>
      <c r="N316" s="17" t="str">
        <f t="shared" si="8"/>
        <v/>
      </c>
      <c r="O316" s="17" t="str">
        <f t="shared" si="9"/>
        <v/>
      </c>
      <c r="P316" s="2"/>
    </row>
    <row r="317" spans="1:16" ht="15">
      <c r="A317" s="2"/>
      <c r="B317" s="2"/>
      <c r="C317" s="2"/>
      <c r="D317" s="12" t="str">
        <f>IF(OR(A317="",B317="",C317=""),"",DATE(C317,MATCH(B317,'Categories &amp; Settings'!$J$5:$J$16,0),A317))</f>
        <v/>
      </c>
      <c r="E317" s="2"/>
      <c r="F317" s="2"/>
      <c r="G317" s="2"/>
      <c r="H317" s="2"/>
      <c r="I317" s="2"/>
      <c r="J317" s="2"/>
      <c r="K317" s="2"/>
      <c r="L317" s="14"/>
      <c r="M317" s="15" t="str">
        <f>IF(L317="","",'Categories &amp; Settings'!$B$10)</f>
        <v/>
      </c>
      <c r="N317" s="17" t="str">
        <f t="shared" si="8"/>
        <v/>
      </c>
      <c r="O317" s="17" t="str">
        <f t="shared" si="9"/>
        <v/>
      </c>
      <c r="P317" s="2"/>
    </row>
    <row r="318" spans="1:16" ht="15">
      <c r="A318" s="2"/>
      <c r="B318" s="2"/>
      <c r="C318" s="2"/>
      <c r="D318" s="12" t="str">
        <f>IF(OR(A318="",B318="",C318=""),"",DATE(C318,MATCH(B318,'Categories &amp; Settings'!$J$5:$J$16,0),A318))</f>
        <v/>
      </c>
      <c r="E318" s="2"/>
      <c r="F318" s="2"/>
      <c r="G318" s="2"/>
      <c r="H318" s="2"/>
      <c r="I318" s="2"/>
      <c r="J318" s="2"/>
      <c r="K318" s="2"/>
      <c r="L318" s="14"/>
      <c r="M318" s="15" t="str">
        <f>IF(L318="","",'Categories &amp; Settings'!$B$10)</f>
        <v/>
      </c>
      <c r="N318" s="17" t="str">
        <f t="shared" si="8"/>
        <v/>
      </c>
      <c r="O318" s="17" t="str">
        <f t="shared" si="9"/>
        <v/>
      </c>
      <c r="P318" s="2"/>
    </row>
    <row r="319" spans="1:16" ht="15">
      <c r="A319" s="2"/>
      <c r="B319" s="2"/>
      <c r="C319" s="2"/>
      <c r="D319" s="12" t="str">
        <f>IF(OR(A319="",B319="",C319=""),"",DATE(C319,MATCH(B319,'Categories &amp; Settings'!$J$5:$J$16,0),A319))</f>
        <v/>
      </c>
      <c r="E319" s="2"/>
      <c r="F319" s="2"/>
      <c r="G319" s="2"/>
      <c r="H319" s="2"/>
      <c r="I319" s="2"/>
      <c r="J319" s="2"/>
      <c r="K319" s="2"/>
      <c r="L319" s="14"/>
      <c r="M319" s="15" t="str">
        <f>IF(L319="","",'Categories &amp; Settings'!$B$10)</f>
        <v/>
      </c>
      <c r="N319" s="17" t="str">
        <f t="shared" si="8"/>
        <v/>
      </c>
      <c r="O319" s="17" t="str">
        <f t="shared" si="9"/>
        <v/>
      </c>
      <c r="P319" s="2"/>
    </row>
    <row r="320" spans="1:16" ht="15">
      <c r="A320" s="2"/>
      <c r="B320" s="2"/>
      <c r="C320" s="2"/>
      <c r="D320" s="12" t="str">
        <f>IF(OR(A320="",B320="",C320=""),"",DATE(C320,MATCH(B320,'Categories &amp; Settings'!$J$5:$J$16,0),A320))</f>
        <v/>
      </c>
      <c r="E320" s="2"/>
      <c r="F320" s="2"/>
      <c r="G320" s="2"/>
      <c r="H320" s="2"/>
      <c r="I320" s="2"/>
      <c r="J320" s="2"/>
      <c r="K320" s="2"/>
      <c r="L320" s="14"/>
      <c r="M320" s="15" t="str">
        <f>IF(L320="","",'Categories &amp; Settings'!$B$10)</f>
        <v/>
      </c>
      <c r="N320" s="17" t="str">
        <f t="shared" si="8"/>
        <v/>
      </c>
      <c r="O320" s="17" t="str">
        <f t="shared" si="9"/>
        <v/>
      </c>
      <c r="P320" s="2"/>
    </row>
    <row r="321" spans="1:16" ht="15">
      <c r="A321" s="2"/>
      <c r="B321" s="2"/>
      <c r="C321" s="2"/>
      <c r="D321" s="12" t="str">
        <f>IF(OR(A321="",B321="",C321=""),"",DATE(C321,MATCH(B321,'Categories &amp; Settings'!$J$5:$J$16,0),A321))</f>
        <v/>
      </c>
      <c r="E321" s="2"/>
      <c r="F321" s="2"/>
      <c r="G321" s="2"/>
      <c r="H321" s="2"/>
      <c r="I321" s="2"/>
      <c r="J321" s="2"/>
      <c r="K321" s="2"/>
      <c r="L321" s="14"/>
      <c r="M321" s="15" t="str">
        <f>IF(L321="","",'Categories &amp; Settings'!$B$10)</f>
        <v/>
      </c>
      <c r="N321" s="17" t="str">
        <f t="shared" si="8"/>
        <v/>
      </c>
      <c r="O321" s="17" t="str">
        <f t="shared" si="9"/>
        <v/>
      </c>
      <c r="P321" s="2"/>
    </row>
    <row r="322" spans="1:16" ht="15">
      <c r="A322" s="2"/>
      <c r="B322" s="2"/>
      <c r="C322" s="2"/>
      <c r="D322" s="12" t="str">
        <f>IF(OR(A322="",B322="",C322=""),"",DATE(C322,MATCH(B322,'Categories &amp; Settings'!$J$5:$J$16,0),A322))</f>
        <v/>
      </c>
      <c r="E322" s="2"/>
      <c r="F322" s="2"/>
      <c r="G322" s="2"/>
      <c r="H322" s="2"/>
      <c r="I322" s="2"/>
      <c r="J322" s="2"/>
      <c r="K322" s="2"/>
      <c r="L322" s="14"/>
      <c r="M322" s="15" t="str">
        <f>IF(L322="","",'Categories &amp; Settings'!$B$10)</f>
        <v/>
      </c>
      <c r="N322" s="17" t="str">
        <f t="shared" si="8"/>
        <v/>
      </c>
      <c r="O322" s="17" t="str">
        <f t="shared" si="9"/>
        <v/>
      </c>
      <c r="P322" s="2"/>
    </row>
    <row r="323" spans="1:16" ht="15">
      <c r="A323" s="2"/>
      <c r="B323" s="2"/>
      <c r="C323" s="2"/>
      <c r="D323" s="12" t="str">
        <f>IF(OR(A323="",B323="",C323=""),"",DATE(C323,MATCH(B323,'Categories &amp; Settings'!$J$5:$J$16,0),A323))</f>
        <v/>
      </c>
      <c r="E323" s="2"/>
      <c r="F323" s="2"/>
      <c r="G323" s="2"/>
      <c r="H323" s="2"/>
      <c r="I323" s="2"/>
      <c r="J323" s="2"/>
      <c r="K323" s="2"/>
      <c r="L323" s="14"/>
      <c r="M323" s="15" t="str">
        <f>IF(L323="","",'Categories &amp; Settings'!$B$10)</f>
        <v/>
      </c>
      <c r="N323" s="17" t="str">
        <f t="shared" si="8"/>
        <v/>
      </c>
      <c r="O323" s="17" t="str">
        <f t="shared" si="9"/>
        <v/>
      </c>
      <c r="P323" s="2"/>
    </row>
    <row r="324" spans="1:16" ht="15">
      <c r="A324" s="2"/>
      <c r="B324" s="2"/>
      <c r="C324" s="2"/>
      <c r="D324" s="12" t="str">
        <f>IF(OR(A324="",B324="",C324=""),"",DATE(C324,MATCH(B324,'Categories &amp; Settings'!$J$5:$J$16,0),A324))</f>
        <v/>
      </c>
      <c r="E324" s="2"/>
      <c r="F324" s="2"/>
      <c r="G324" s="2"/>
      <c r="H324" s="2"/>
      <c r="I324" s="2"/>
      <c r="J324" s="2"/>
      <c r="K324" s="2"/>
      <c r="L324" s="14"/>
      <c r="M324" s="15" t="str">
        <f>IF(L324="","",'Categories &amp; Settings'!$B$10)</f>
        <v/>
      </c>
      <c r="N324" s="17" t="str">
        <f t="shared" si="8"/>
        <v/>
      </c>
      <c r="O324" s="17" t="str">
        <f t="shared" si="9"/>
        <v/>
      </c>
      <c r="P324" s="2"/>
    </row>
    <row r="325" spans="1:16" ht="15">
      <c r="A325" s="2"/>
      <c r="B325" s="2"/>
      <c r="C325" s="2"/>
      <c r="D325" s="12" t="str">
        <f>IF(OR(A325="",B325="",C325=""),"",DATE(C325,MATCH(B325,'Categories &amp; Settings'!$J$5:$J$16,0),A325))</f>
        <v/>
      </c>
      <c r="E325" s="2"/>
      <c r="F325" s="2"/>
      <c r="G325" s="2"/>
      <c r="H325" s="2"/>
      <c r="I325" s="2"/>
      <c r="J325" s="2"/>
      <c r="K325" s="2"/>
      <c r="L325" s="14"/>
      <c r="M325" s="15" t="str">
        <f>IF(L325="","",'Categories &amp; Settings'!$B$10)</f>
        <v/>
      </c>
      <c r="N325" s="17" t="str">
        <f t="shared" ref="N325:N388" si="10">IF(L325="","",L325*M325)</f>
        <v/>
      </c>
      <c r="O325" s="17" t="str">
        <f t="shared" ref="O325:O388" si="11">IF(L325="","",L325+N325)</f>
        <v/>
      </c>
      <c r="P325" s="2"/>
    </row>
    <row r="326" spans="1:16" ht="15">
      <c r="A326" s="2"/>
      <c r="B326" s="2"/>
      <c r="C326" s="2"/>
      <c r="D326" s="12" t="str">
        <f>IF(OR(A326="",B326="",C326=""),"",DATE(C326,MATCH(B326,'Categories &amp; Settings'!$J$5:$J$16,0),A326))</f>
        <v/>
      </c>
      <c r="E326" s="2"/>
      <c r="F326" s="2"/>
      <c r="G326" s="2"/>
      <c r="H326" s="2"/>
      <c r="I326" s="2"/>
      <c r="J326" s="2"/>
      <c r="K326" s="2"/>
      <c r="L326" s="14"/>
      <c r="M326" s="15" t="str">
        <f>IF(L326="","",'Categories &amp; Settings'!$B$10)</f>
        <v/>
      </c>
      <c r="N326" s="17" t="str">
        <f t="shared" si="10"/>
        <v/>
      </c>
      <c r="O326" s="17" t="str">
        <f t="shared" si="11"/>
        <v/>
      </c>
      <c r="P326" s="2"/>
    </row>
    <row r="327" spans="1:16" ht="15">
      <c r="A327" s="2"/>
      <c r="B327" s="2"/>
      <c r="C327" s="2"/>
      <c r="D327" s="12" t="str">
        <f>IF(OR(A327="",B327="",C327=""),"",DATE(C327,MATCH(B327,'Categories &amp; Settings'!$J$5:$J$16,0),A327))</f>
        <v/>
      </c>
      <c r="E327" s="2"/>
      <c r="F327" s="2"/>
      <c r="G327" s="2"/>
      <c r="H327" s="2"/>
      <c r="I327" s="2"/>
      <c r="J327" s="2"/>
      <c r="K327" s="2"/>
      <c r="L327" s="14"/>
      <c r="M327" s="15" t="str">
        <f>IF(L327="","",'Categories &amp; Settings'!$B$10)</f>
        <v/>
      </c>
      <c r="N327" s="17" t="str">
        <f t="shared" si="10"/>
        <v/>
      </c>
      <c r="O327" s="17" t="str">
        <f t="shared" si="11"/>
        <v/>
      </c>
      <c r="P327" s="2"/>
    </row>
    <row r="328" spans="1:16" ht="15">
      <c r="A328" s="2"/>
      <c r="B328" s="2"/>
      <c r="C328" s="2"/>
      <c r="D328" s="12" t="str">
        <f>IF(OR(A328="",B328="",C328=""),"",DATE(C328,MATCH(B328,'Categories &amp; Settings'!$J$5:$J$16,0),A328))</f>
        <v/>
      </c>
      <c r="E328" s="2"/>
      <c r="F328" s="2"/>
      <c r="G328" s="2"/>
      <c r="H328" s="2"/>
      <c r="I328" s="2"/>
      <c r="J328" s="2"/>
      <c r="K328" s="2"/>
      <c r="L328" s="14"/>
      <c r="M328" s="15" t="str">
        <f>IF(L328="","",'Categories &amp; Settings'!$B$10)</f>
        <v/>
      </c>
      <c r="N328" s="17" t="str">
        <f t="shared" si="10"/>
        <v/>
      </c>
      <c r="O328" s="17" t="str">
        <f t="shared" si="11"/>
        <v/>
      </c>
      <c r="P328" s="2"/>
    </row>
    <row r="329" spans="1:16" ht="15">
      <c r="A329" s="2"/>
      <c r="B329" s="2"/>
      <c r="C329" s="2"/>
      <c r="D329" s="12" t="str">
        <f>IF(OR(A329="",B329="",C329=""),"",DATE(C329,MATCH(B329,'Categories &amp; Settings'!$J$5:$J$16,0),A329))</f>
        <v/>
      </c>
      <c r="E329" s="2"/>
      <c r="F329" s="2"/>
      <c r="G329" s="2"/>
      <c r="H329" s="2"/>
      <c r="I329" s="2"/>
      <c r="J329" s="2"/>
      <c r="K329" s="2"/>
      <c r="L329" s="14"/>
      <c r="M329" s="15" t="str">
        <f>IF(L329="","",'Categories &amp; Settings'!$B$10)</f>
        <v/>
      </c>
      <c r="N329" s="17" t="str">
        <f t="shared" si="10"/>
        <v/>
      </c>
      <c r="O329" s="17" t="str">
        <f t="shared" si="11"/>
        <v/>
      </c>
      <c r="P329" s="2"/>
    </row>
    <row r="330" spans="1:16" ht="15">
      <c r="A330" s="2"/>
      <c r="B330" s="2"/>
      <c r="C330" s="2"/>
      <c r="D330" s="12" t="str">
        <f>IF(OR(A330="",B330="",C330=""),"",DATE(C330,MATCH(B330,'Categories &amp; Settings'!$J$5:$J$16,0),A330))</f>
        <v/>
      </c>
      <c r="E330" s="2"/>
      <c r="F330" s="2"/>
      <c r="G330" s="2"/>
      <c r="H330" s="2"/>
      <c r="I330" s="2"/>
      <c r="J330" s="2"/>
      <c r="K330" s="2"/>
      <c r="L330" s="14"/>
      <c r="M330" s="15" t="str">
        <f>IF(L330="","",'Categories &amp; Settings'!$B$10)</f>
        <v/>
      </c>
      <c r="N330" s="17" t="str">
        <f t="shared" si="10"/>
        <v/>
      </c>
      <c r="O330" s="17" t="str">
        <f t="shared" si="11"/>
        <v/>
      </c>
      <c r="P330" s="2"/>
    </row>
    <row r="331" spans="1:16" ht="15">
      <c r="A331" s="2"/>
      <c r="B331" s="2"/>
      <c r="C331" s="2"/>
      <c r="D331" s="12" t="str">
        <f>IF(OR(A331="",B331="",C331=""),"",DATE(C331,MATCH(B331,'Categories &amp; Settings'!$J$5:$J$16,0),A331))</f>
        <v/>
      </c>
      <c r="E331" s="2"/>
      <c r="F331" s="2"/>
      <c r="G331" s="2"/>
      <c r="H331" s="2"/>
      <c r="I331" s="2"/>
      <c r="J331" s="2"/>
      <c r="K331" s="2"/>
      <c r="L331" s="14"/>
      <c r="M331" s="15" t="str">
        <f>IF(L331="","",'Categories &amp; Settings'!$B$10)</f>
        <v/>
      </c>
      <c r="N331" s="17" t="str">
        <f t="shared" si="10"/>
        <v/>
      </c>
      <c r="O331" s="17" t="str">
        <f t="shared" si="11"/>
        <v/>
      </c>
      <c r="P331" s="2"/>
    </row>
    <row r="332" spans="1:16" ht="15">
      <c r="A332" s="2"/>
      <c r="B332" s="2"/>
      <c r="C332" s="2"/>
      <c r="D332" s="12" t="str">
        <f>IF(OR(A332="",B332="",C332=""),"",DATE(C332,MATCH(B332,'Categories &amp; Settings'!$J$5:$J$16,0),A332))</f>
        <v/>
      </c>
      <c r="E332" s="2"/>
      <c r="F332" s="2"/>
      <c r="G332" s="2"/>
      <c r="H332" s="2"/>
      <c r="I332" s="2"/>
      <c r="J332" s="2"/>
      <c r="K332" s="2"/>
      <c r="L332" s="14"/>
      <c r="M332" s="15" t="str">
        <f>IF(L332="","",'Categories &amp; Settings'!$B$10)</f>
        <v/>
      </c>
      <c r="N332" s="17" t="str">
        <f t="shared" si="10"/>
        <v/>
      </c>
      <c r="O332" s="17" t="str">
        <f t="shared" si="11"/>
        <v/>
      </c>
      <c r="P332" s="2"/>
    </row>
    <row r="333" spans="1:16" ht="15">
      <c r="A333" s="2"/>
      <c r="B333" s="2"/>
      <c r="C333" s="2"/>
      <c r="D333" s="12" t="str">
        <f>IF(OR(A333="",B333="",C333=""),"",DATE(C333,MATCH(B333,'Categories &amp; Settings'!$J$5:$J$16,0),A333))</f>
        <v/>
      </c>
      <c r="E333" s="2"/>
      <c r="F333" s="2"/>
      <c r="G333" s="2"/>
      <c r="H333" s="2"/>
      <c r="I333" s="2"/>
      <c r="J333" s="2"/>
      <c r="K333" s="2"/>
      <c r="L333" s="14"/>
      <c r="M333" s="15" t="str">
        <f>IF(L333="","",'Categories &amp; Settings'!$B$10)</f>
        <v/>
      </c>
      <c r="N333" s="17" t="str">
        <f t="shared" si="10"/>
        <v/>
      </c>
      <c r="O333" s="17" t="str">
        <f t="shared" si="11"/>
        <v/>
      </c>
      <c r="P333" s="2"/>
    </row>
    <row r="334" spans="1:16" ht="15">
      <c r="A334" s="2"/>
      <c r="B334" s="2"/>
      <c r="C334" s="2"/>
      <c r="D334" s="12" t="str">
        <f>IF(OR(A334="",B334="",C334=""),"",DATE(C334,MATCH(B334,'Categories &amp; Settings'!$J$5:$J$16,0),A334))</f>
        <v/>
      </c>
      <c r="E334" s="2"/>
      <c r="F334" s="2"/>
      <c r="G334" s="2"/>
      <c r="H334" s="2"/>
      <c r="I334" s="2"/>
      <c r="J334" s="2"/>
      <c r="K334" s="2"/>
      <c r="L334" s="14"/>
      <c r="M334" s="15" t="str">
        <f>IF(L334="","",'Categories &amp; Settings'!$B$10)</f>
        <v/>
      </c>
      <c r="N334" s="17" t="str">
        <f t="shared" si="10"/>
        <v/>
      </c>
      <c r="O334" s="17" t="str">
        <f t="shared" si="11"/>
        <v/>
      </c>
      <c r="P334" s="2"/>
    </row>
    <row r="335" spans="1:16" ht="15">
      <c r="A335" s="2"/>
      <c r="B335" s="2"/>
      <c r="C335" s="2"/>
      <c r="D335" s="12" t="str">
        <f>IF(OR(A335="",B335="",C335=""),"",DATE(C335,MATCH(B335,'Categories &amp; Settings'!$J$5:$J$16,0),A335))</f>
        <v/>
      </c>
      <c r="E335" s="2"/>
      <c r="F335" s="2"/>
      <c r="G335" s="2"/>
      <c r="H335" s="2"/>
      <c r="I335" s="2"/>
      <c r="J335" s="2"/>
      <c r="K335" s="2"/>
      <c r="L335" s="14"/>
      <c r="M335" s="15" t="str">
        <f>IF(L335="","",'Categories &amp; Settings'!$B$10)</f>
        <v/>
      </c>
      <c r="N335" s="17" t="str">
        <f t="shared" si="10"/>
        <v/>
      </c>
      <c r="O335" s="17" t="str">
        <f t="shared" si="11"/>
        <v/>
      </c>
      <c r="P335" s="2"/>
    </row>
    <row r="336" spans="1:16" ht="15">
      <c r="A336" s="2"/>
      <c r="B336" s="2"/>
      <c r="C336" s="2"/>
      <c r="D336" s="12" t="str">
        <f>IF(OR(A336="",B336="",C336=""),"",DATE(C336,MATCH(B336,'Categories &amp; Settings'!$J$5:$J$16,0),A336))</f>
        <v/>
      </c>
      <c r="E336" s="2"/>
      <c r="F336" s="2"/>
      <c r="G336" s="2"/>
      <c r="H336" s="2"/>
      <c r="I336" s="2"/>
      <c r="J336" s="2"/>
      <c r="K336" s="2"/>
      <c r="L336" s="14"/>
      <c r="M336" s="15" t="str">
        <f>IF(L336="","",'Categories &amp; Settings'!$B$10)</f>
        <v/>
      </c>
      <c r="N336" s="17" t="str">
        <f t="shared" si="10"/>
        <v/>
      </c>
      <c r="O336" s="17" t="str">
        <f t="shared" si="11"/>
        <v/>
      </c>
      <c r="P336" s="2"/>
    </row>
    <row r="337" spans="1:16" ht="15">
      <c r="A337" s="2"/>
      <c r="B337" s="2"/>
      <c r="C337" s="2"/>
      <c r="D337" s="12" t="str">
        <f>IF(OR(A337="",B337="",C337=""),"",DATE(C337,MATCH(B337,'Categories &amp; Settings'!$J$5:$J$16,0),A337))</f>
        <v/>
      </c>
      <c r="E337" s="2"/>
      <c r="F337" s="2"/>
      <c r="G337" s="2"/>
      <c r="H337" s="2"/>
      <c r="I337" s="2"/>
      <c r="J337" s="2"/>
      <c r="K337" s="2"/>
      <c r="L337" s="14"/>
      <c r="M337" s="15" t="str">
        <f>IF(L337="","",'Categories &amp; Settings'!$B$10)</f>
        <v/>
      </c>
      <c r="N337" s="17" t="str">
        <f t="shared" si="10"/>
        <v/>
      </c>
      <c r="O337" s="17" t="str">
        <f t="shared" si="11"/>
        <v/>
      </c>
      <c r="P337" s="2"/>
    </row>
    <row r="338" spans="1:16" ht="15">
      <c r="A338" s="2"/>
      <c r="B338" s="2"/>
      <c r="C338" s="2"/>
      <c r="D338" s="12" t="str">
        <f>IF(OR(A338="",B338="",C338=""),"",DATE(C338,MATCH(B338,'Categories &amp; Settings'!$J$5:$J$16,0),A338))</f>
        <v/>
      </c>
      <c r="E338" s="2"/>
      <c r="F338" s="2"/>
      <c r="G338" s="2"/>
      <c r="H338" s="2"/>
      <c r="I338" s="2"/>
      <c r="J338" s="2"/>
      <c r="K338" s="2"/>
      <c r="L338" s="14"/>
      <c r="M338" s="15" t="str">
        <f>IF(L338="","",'Categories &amp; Settings'!$B$10)</f>
        <v/>
      </c>
      <c r="N338" s="17" t="str">
        <f t="shared" si="10"/>
        <v/>
      </c>
      <c r="O338" s="17" t="str">
        <f t="shared" si="11"/>
        <v/>
      </c>
      <c r="P338" s="2"/>
    </row>
    <row r="339" spans="1:16" ht="15">
      <c r="A339" s="2"/>
      <c r="B339" s="2"/>
      <c r="C339" s="2"/>
      <c r="D339" s="12" t="str">
        <f>IF(OR(A339="",B339="",C339=""),"",DATE(C339,MATCH(B339,'Categories &amp; Settings'!$J$5:$J$16,0),A339))</f>
        <v/>
      </c>
      <c r="E339" s="2"/>
      <c r="F339" s="2"/>
      <c r="G339" s="2"/>
      <c r="H339" s="2"/>
      <c r="I339" s="2"/>
      <c r="J339" s="2"/>
      <c r="K339" s="2"/>
      <c r="L339" s="14"/>
      <c r="M339" s="15" t="str">
        <f>IF(L339="","",'Categories &amp; Settings'!$B$10)</f>
        <v/>
      </c>
      <c r="N339" s="17" t="str">
        <f t="shared" si="10"/>
        <v/>
      </c>
      <c r="O339" s="17" t="str">
        <f t="shared" si="11"/>
        <v/>
      </c>
      <c r="P339" s="2"/>
    </row>
    <row r="340" spans="1:16" ht="15">
      <c r="A340" s="2"/>
      <c r="B340" s="2"/>
      <c r="C340" s="2"/>
      <c r="D340" s="12" t="str">
        <f>IF(OR(A340="",B340="",C340=""),"",DATE(C340,MATCH(B340,'Categories &amp; Settings'!$J$5:$J$16,0),A340))</f>
        <v/>
      </c>
      <c r="E340" s="2"/>
      <c r="F340" s="2"/>
      <c r="G340" s="2"/>
      <c r="H340" s="2"/>
      <c r="I340" s="2"/>
      <c r="J340" s="2"/>
      <c r="K340" s="2"/>
      <c r="L340" s="14"/>
      <c r="M340" s="15" t="str">
        <f>IF(L340="","",'Categories &amp; Settings'!$B$10)</f>
        <v/>
      </c>
      <c r="N340" s="17" t="str">
        <f t="shared" si="10"/>
        <v/>
      </c>
      <c r="O340" s="17" t="str">
        <f t="shared" si="11"/>
        <v/>
      </c>
      <c r="P340" s="2"/>
    </row>
    <row r="341" spans="1:16" ht="15">
      <c r="A341" s="2"/>
      <c r="B341" s="2"/>
      <c r="C341" s="2"/>
      <c r="D341" s="12" t="str">
        <f>IF(OR(A341="",B341="",C341=""),"",DATE(C341,MATCH(B341,'Categories &amp; Settings'!$J$5:$J$16,0),A341))</f>
        <v/>
      </c>
      <c r="E341" s="2"/>
      <c r="F341" s="2"/>
      <c r="G341" s="2"/>
      <c r="H341" s="2"/>
      <c r="I341" s="2"/>
      <c r="J341" s="2"/>
      <c r="K341" s="2"/>
      <c r="L341" s="14"/>
      <c r="M341" s="15" t="str">
        <f>IF(L341="","",'Categories &amp; Settings'!$B$10)</f>
        <v/>
      </c>
      <c r="N341" s="17" t="str">
        <f t="shared" si="10"/>
        <v/>
      </c>
      <c r="O341" s="17" t="str">
        <f t="shared" si="11"/>
        <v/>
      </c>
      <c r="P341" s="2"/>
    </row>
    <row r="342" spans="1:16" ht="15">
      <c r="A342" s="2"/>
      <c r="B342" s="2"/>
      <c r="C342" s="2"/>
      <c r="D342" s="12" t="str">
        <f>IF(OR(A342="",B342="",C342=""),"",DATE(C342,MATCH(B342,'Categories &amp; Settings'!$J$5:$J$16,0),A342))</f>
        <v/>
      </c>
      <c r="E342" s="2"/>
      <c r="F342" s="2"/>
      <c r="G342" s="2"/>
      <c r="H342" s="2"/>
      <c r="I342" s="2"/>
      <c r="J342" s="2"/>
      <c r="K342" s="2"/>
      <c r="L342" s="14"/>
      <c r="M342" s="15" t="str">
        <f>IF(L342="","",'Categories &amp; Settings'!$B$10)</f>
        <v/>
      </c>
      <c r="N342" s="17" t="str">
        <f t="shared" si="10"/>
        <v/>
      </c>
      <c r="O342" s="17" t="str">
        <f t="shared" si="11"/>
        <v/>
      </c>
      <c r="P342" s="2"/>
    </row>
    <row r="343" spans="1:16" ht="15">
      <c r="A343" s="2"/>
      <c r="B343" s="2"/>
      <c r="C343" s="2"/>
      <c r="D343" s="12" t="str">
        <f>IF(OR(A343="",B343="",C343=""),"",DATE(C343,MATCH(B343,'Categories &amp; Settings'!$J$5:$J$16,0),A343))</f>
        <v/>
      </c>
      <c r="E343" s="2"/>
      <c r="F343" s="2"/>
      <c r="G343" s="2"/>
      <c r="H343" s="2"/>
      <c r="I343" s="2"/>
      <c r="J343" s="2"/>
      <c r="K343" s="2"/>
      <c r="L343" s="14"/>
      <c r="M343" s="15" t="str">
        <f>IF(L343="","",'Categories &amp; Settings'!$B$10)</f>
        <v/>
      </c>
      <c r="N343" s="17" t="str">
        <f t="shared" si="10"/>
        <v/>
      </c>
      <c r="O343" s="17" t="str">
        <f t="shared" si="11"/>
        <v/>
      </c>
      <c r="P343" s="2"/>
    </row>
    <row r="344" spans="1:16" ht="15">
      <c r="A344" s="2"/>
      <c r="B344" s="2"/>
      <c r="C344" s="2"/>
      <c r="D344" s="12" t="str">
        <f>IF(OR(A344="",B344="",C344=""),"",DATE(C344,MATCH(B344,'Categories &amp; Settings'!$J$5:$J$16,0),A344))</f>
        <v/>
      </c>
      <c r="E344" s="2"/>
      <c r="F344" s="2"/>
      <c r="G344" s="2"/>
      <c r="H344" s="2"/>
      <c r="I344" s="2"/>
      <c r="J344" s="2"/>
      <c r="K344" s="2"/>
      <c r="L344" s="14"/>
      <c r="M344" s="15" t="str">
        <f>IF(L344="","",'Categories &amp; Settings'!$B$10)</f>
        <v/>
      </c>
      <c r="N344" s="17" t="str">
        <f t="shared" si="10"/>
        <v/>
      </c>
      <c r="O344" s="17" t="str">
        <f t="shared" si="11"/>
        <v/>
      </c>
      <c r="P344" s="2"/>
    </row>
    <row r="345" spans="1:16" ht="15">
      <c r="A345" s="2"/>
      <c r="B345" s="2"/>
      <c r="C345" s="2"/>
      <c r="D345" s="12" t="str">
        <f>IF(OR(A345="",B345="",C345=""),"",DATE(C345,MATCH(B345,'Categories &amp; Settings'!$J$5:$J$16,0),A345))</f>
        <v/>
      </c>
      <c r="E345" s="2"/>
      <c r="F345" s="2"/>
      <c r="G345" s="2"/>
      <c r="H345" s="2"/>
      <c r="I345" s="2"/>
      <c r="J345" s="2"/>
      <c r="K345" s="2"/>
      <c r="L345" s="14"/>
      <c r="M345" s="15" t="str">
        <f>IF(L345="","",'Categories &amp; Settings'!$B$10)</f>
        <v/>
      </c>
      <c r="N345" s="17" t="str">
        <f t="shared" si="10"/>
        <v/>
      </c>
      <c r="O345" s="17" t="str">
        <f t="shared" si="11"/>
        <v/>
      </c>
      <c r="P345" s="2"/>
    </row>
    <row r="346" spans="1:16" ht="15">
      <c r="A346" s="2"/>
      <c r="B346" s="2"/>
      <c r="C346" s="2"/>
      <c r="D346" s="12" t="str">
        <f>IF(OR(A346="",B346="",C346=""),"",DATE(C346,MATCH(B346,'Categories &amp; Settings'!$J$5:$J$16,0),A346))</f>
        <v/>
      </c>
      <c r="E346" s="2"/>
      <c r="F346" s="2"/>
      <c r="G346" s="2"/>
      <c r="H346" s="2"/>
      <c r="I346" s="2"/>
      <c r="J346" s="2"/>
      <c r="K346" s="2"/>
      <c r="L346" s="14"/>
      <c r="M346" s="15" t="str">
        <f>IF(L346="","",'Categories &amp; Settings'!$B$10)</f>
        <v/>
      </c>
      <c r="N346" s="17" t="str">
        <f t="shared" si="10"/>
        <v/>
      </c>
      <c r="O346" s="17" t="str">
        <f t="shared" si="11"/>
        <v/>
      </c>
      <c r="P346" s="2"/>
    </row>
    <row r="347" spans="1:16" ht="15">
      <c r="A347" s="2"/>
      <c r="B347" s="2"/>
      <c r="C347" s="2"/>
      <c r="D347" s="12" t="str">
        <f>IF(OR(A347="",B347="",C347=""),"",DATE(C347,MATCH(B347,'Categories &amp; Settings'!$J$5:$J$16,0),A347))</f>
        <v/>
      </c>
      <c r="E347" s="2"/>
      <c r="F347" s="2"/>
      <c r="G347" s="2"/>
      <c r="H347" s="2"/>
      <c r="I347" s="2"/>
      <c r="J347" s="2"/>
      <c r="K347" s="2"/>
      <c r="L347" s="14"/>
      <c r="M347" s="15" t="str">
        <f>IF(L347="","",'Categories &amp; Settings'!$B$10)</f>
        <v/>
      </c>
      <c r="N347" s="17" t="str">
        <f t="shared" si="10"/>
        <v/>
      </c>
      <c r="O347" s="17" t="str">
        <f t="shared" si="11"/>
        <v/>
      </c>
      <c r="P347" s="2"/>
    </row>
    <row r="348" spans="1:16" ht="15">
      <c r="A348" s="2"/>
      <c r="B348" s="2"/>
      <c r="C348" s="2"/>
      <c r="D348" s="12" t="str">
        <f>IF(OR(A348="",B348="",C348=""),"",DATE(C348,MATCH(B348,'Categories &amp; Settings'!$J$5:$J$16,0),A348))</f>
        <v/>
      </c>
      <c r="E348" s="2"/>
      <c r="F348" s="2"/>
      <c r="G348" s="2"/>
      <c r="H348" s="2"/>
      <c r="I348" s="2"/>
      <c r="J348" s="2"/>
      <c r="K348" s="2"/>
      <c r="L348" s="14"/>
      <c r="M348" s="15" t="str">
        <f>IF(L348="","",'Categories &amp; Settings'!$B$10)</f>
        <v/>
      </c>
      <c r="N348" s="17" t="str">
        <f t="shared" si="10"/>
        <v/>
      </c>
      <c r="O348" s="17" t="str">
        <f t="shared" si="11"/>
        <v/>
      </c>
      <c r="P348" s="2"/>
    </row>
    <row r="349" spans="1:16" ht="15">
      <c r="A349" s="2"/>
      <c r="B349" s="2"/>
      <c r="C349" s="2"/>
      <c r="D349" s="12" t="str">
        <f>IF(OR(A349="",B349="",C349=""),"",DATE(C349,MATCH(B349,'Categories &amp; Settings'!$J$5:$J$16,0),A349))</f>
        <v/>
      </c>
      <c r="E349" s="2"/>
      <c r="F349" s="2"/>
      <c r="G349" s="2"/>
      <c r="H349" s="2"/>
      <c r="I349" s="2"/>
      <c r="J349" s="2"/>
      <c r="K349" s="2"/>
      <c r="L349" s="14"/>
      <c r="M349" s="15" t="str">
        <f>IF(L349="","",'Categories &amp; Settings'!$B$10)</f>
        <v/>
      </c>
      <c r="N349" s="17" t="str">
        <f t="shared" si="10"/>
        <v/>
      </c>
      <c r="O349" s="17" t="str">
        <f t="shared" si="11"/>
        <v/>
      </c>
      <c r="P349" s="2"/>
    </row>
    <row r="350" spans="1:16" ht="15">
      <c r="A350" s="2"/>
      <c r="B350" s="2"/>
      <c r="C350" s="2"/>
      <c r="D350" s="12" t="str">
        <f>IF(OR(A350="",B350="",C350=""),"",DATE(C350,MATCH(B350,'Categories &amp; Settings'!$J$5:$J$16,0),A350))</f>
        <v/>
      </c>
      <c r="E350" s="2"/>
      <c r="F350" s="2"/>
      <c r="G350" s="2"/>
      <c r="H350" s="2"/>
      <c r="I350" s="2"/>
      <c r="J350" s="2"/>
      <c r="K350" s="2"/>
      <c r="L350" s="14"/>
      <c r="M350" s="15" t="str">
        <f>IF(L350="","",'Categories &amp; Settings'!$B$10)</f>
        <v/>
      </c>
      <c r="N350" s="17" t="str">
        <f t="shared" si="10"/>
        <v/>
      </c>
      <c r="O350" s="17" t="str">
        <f t="shared" si="11"/>
        <v/>
      </c>
      <c r="P350" s="2"/>
    </row>
    <row r="351" spans="1:16" ht="15">
      <c r="A351" s="2"/>
      <c r="B351" s="2"/>
      <c r="C351" s="2"/>
      <c r="D351" s="12" t="str">
        <f>IF(OR(A351="",B351="",C351=""),"",DATE(C351,MATCH(B351,'Categories &amp; Settings'!$J$5:$J$16,0),A351))</f>
        <v/>
      </c>
      <c r="E351" s="2"/>
      <c r="F351" s="2"/>
      <c r="G351" s="2"/>
      <c r="H351" s="2"/>
      <c r="I351" s="2"/>
      <c r="J351" s="2"/>
      <c r="K351" s="2"/>
      <c r="L351" s="14"/>
      <c r="M351" s="15" t="str">
        <f>IF(L351="","",'Categories &amp; Settings'!$B$10)</f>
        <v/>
      </c>
      <c r="N351" s="17" t="str">
        <f t="shared" si="10"/>
        <v/>
      </c>
      <c r="O351" s="17" t="str">
        <f t="shared" si="11"/>
        <v/>
      </c>
      <c r="P351" s="2"/>
    </row>
    <row r="352" spans="1:16" ht="15">
      <c r="A352" s="2"/>
      <c r="B352" s="2"/>
      <c r="C352" s="2"/>
      <c r="D352" s="12" t="str">
        <f>IF(OR(A352="",B352="",C352=""),"",DATE(C352,MATCH(B352,'Categories &amp; Settings'!$J$5:$J$16,0),A352))</f>
        <v/>
      </c>
      <c r="E352" s="2"/>
      <c r="F352" s="2"/>
      <c r="G352" s="2"/>
      <c r="H352" s="2"/>
      <c r="I352" s="2"/>
      <c r="J352" s="2"/>
      <c r="K352" s="2"/>
      <c r="L352" s="14"/>
      <c r="M352" s="15" t="str">
        <f>IF(L352="","",'Categories &amp; Settings'!$B$10)</f>
        <v/>
      </c>
      <c r="N352" s="17" t="str">
        <f t="shared" si="10"/>
        <v/>
      </c>
      <c r="O352" s="17" t="str">
        <f t="shared" si="11"/>
        <v/>
      </c>
      <c r="P352" s="2"/>
    </row>
    <row r="353" spans="1:16" ht="15">
      <c r="A353" s="2"/>
      <c r="B353" s="2"/>
      <c r="C353" s="2"/>
      <c r="D353" s="12" t="str">
        <f>IF(OR(A353="",B353="",C353=""),"",DATE(C353,MATCH(B353,'Categories &amp; Settings'!$J$5:$J$16,0),A353))</f>
        <v/>
      </c>
      <c r="E353" s="2"/>
      <c r="F353" s="2"/>
      <c r="G353" s="2"/>
      <c r="H353" s="2"/>
      <c r="I353" s="2"/>
      <c r="J353" s="2"/>
      <c r="K353" s="2"/>
      <c r="L353" s="14"/>
      <c r="M353" s="15" t="str">
        <f>IF(L353="","",'Categories &amp; Settings'!$B$10)</f>
        <v/>
      </c>
      <c r="N353" s="17" t="str">
        <f t="shared" si="10"/>
        <v/>
      </c>
      <c r="O353" s="17" t="str">
        <f t="shared" si="11"/>
        <v/>
      </c>
      <c r="P353" s="2"/>
    </row>
    <row r="354" spans="1:16" ht="15">
      <c r="A354" s="2"/>
      <c r="B354" s="2"/>
      <c r="C354" s="2"/>
      <c r="D354" s="12" t="str">
        <f>IF(OR(A354="",B354="",C354=""),"",DATE(C354,MATCH(B354,'Categories &amp; Settings'!$J$5:$J$16,0),A354))</f>
        <v/>
      </c>
      <c r="E354" s="2"/>
      <c r="F354" s="2"/>
      <c r="G354" s="2"/>
      <c r="H354" s="2"/>
      <c r="I354" s="2"/>
      <c r="J354" s="2"/>
      <c r="K354" s="2"/>
      <c r="L354" s="14"/>
      <c r="M354" s="15" t="str">
        <f>IF(L354="","",'Categories &amp; Settings'!$B$10)</f>
        <v/>
      </c>
      <c r="N354" s="17" t="str">
        <f t="shared" si="10"/>
        <v/>
      </c>
      <c r="O354" s="17" t="str">
        <f t="shared" si="11"/>
        <v/>
      </c>
      <c r="P354" s="2"/>
    </row>
    <row r="355" spans="1:16" ht="15">
      <c r="A355" s="2"/>
      <c r="B355" s="2"/>
      <c r="C355" s="2"/>
      <c r="D355" s="12" t="str">
        <f>IF(OR(A355="",B355="",C355=""),"",DATE(C355,MATCH(B355,'Categories &amp; Settings'!$J$5:$J$16,0),A355))</f>
        <v/>
      </c>
      <c r="E355" s="2"/>
      <c r="F355" s="2"/>
      <c r="G355" s="2"/>
      <c r="H355" s="2"/>
      <c r="I355" s="2"/>
      <c r="J355" s="2"/>
      <c r="K355" s="2"/>
      <c r="L355" s="14"/>
      <c r="M355" s="15" t="str">
        <f>IF(L355="","",'Categories &amp; Settings'!$B$10)</f>
        <v/>
      </c>
      <c r="N355" s="17" t="str">
        <f t="shared" si="10"/>
        <v/>
      </c>
      <c r="O355" s="17" t="str">
        <f t="shared" si="11"/>
        <v/>
      </c>
      <c r="P355" s="2"/>
    </row>
    <row r="356" spans="1:16" ht="15">
      <c r="A356" s="2"/>
      <c r="B356" s="2"/>
      <c r="C356" s="2"/>
      <c r="D356" s="12" t="str">
        <f>IF(OR(A356="",B356="",C356=""),"",DATE(C356,MATCH(B356,'Categories &amp; Settings'!$J$5:$J$16,0),A356))</f>
        <v/>
      </c>
      <c r="E356" s="2"/>
      <c r="F356" s="2"/>
      <c r="G356" s="2"/>
      <c r="H356" s="2"/>
      <c r="I356" s="2"/>
      <c r="J356" s="2"/>
      <c r="K356" s="2"/>
      <c r="L356" s="14"/>
      <c r="M356" s="15" t="str">
        <f>IF(L356="","",'Categories &amp; Settings'!$B$10)</f>
        <v/>
      </c>
      <c r="N356" s="17" t="str">
        <f t="shared" si="10"/>
        <v/>
      </c>
      <c r="O356" s="17" t="str">
        <f t="shared" si="11"/>
        <v/>
      </c>
      <c r="P356" s="2"/>
    </row>
    <row r="357" spans="1:16" ht="15">
      <c r="A357" s="2"/>
      <c r="B357" s="2"/>
      <c r="C357" s="2"/>
      <c r="D357" s="12" t="str">
        <f>IF(OR(A357="",B357="",C357=""),"",DATE(C357,MATCH(B357,'Categories &amp; Settings'!$J$5:$J$16,0),A357))</f>
        <v/>
      </c>
      <c r="E357" s="2"/>
      <c r="F357" s="2"/>
      <c r="G357" s="2"/>
      <c r="H357" s="2"/>
      <c r="I357" s="2"/>
      <c r="J357" s="2"/>
      <c r="K357" s="2"/>
      <c r="L357" s="14"/>
      <c r="M357" s="15" t="str">
        <f>IF(L357="","",'Categories &amp; Settings'!$B$10)</f>
        <v/>
      </c>
      <c r="N357" s="17" t="str">
        <f t="shared" si="10"/>
        <v/>
      </c>
      <c r="O357" s="17" t="str">
        <f t="shared" si="11"/>
        <v/>
      </c>
      <c r="P357" s="2"/>
    </row>
    <row r="358" spans="1:16" ht="15">
      <c r="A358" s="2"/>
      <c r="B358" s="2"/>
      <c r="C358" s="2"/>
      <c r="D358" s="12" t="str">
        <f>IF(OR(A358="",B358="",C358=""),"",DATE(C358,MATCH(B358,'Categories &amp; Settings'!$J$5:$J$16,0),A358))</f>
        <v/>
      </c>
      <c r="E358" s="2"/>
      <c r="F358" s="2"/>
      <c r="G358" s="2"/>
      <c r="H358" s="2"/>
      <c r="I358" s="2"/>
      <c r="J358" s="2"/>
      <c r="K358" s="2"/>
      <c r="L358" s="14"/>
      <c r="M358" s="15" t="str">
        <f>IF(L358="","",'Categories &amp; Settings'!$B$10)</f>
        <v/>
      </c>
      <c r="N358" s="17" t="str">
        <f t="shared" si="10"/>
        <v/>
      </c>
      <c r="O358" s="17" t="str">
        <f t="shared" si="11"/>
        <v/>
      </c>
      <c r="P358" s="2"/>
    </row>
    <row r="359" spans="1:16" ht="15">
      <c r="A359" s="2"/>
      <c r="B359" s="2"/>
      <c r="C359" s="2"/>
      <c r="D359" s="12" t="str">
        <f>IF(OR(A359="",B359="",C359=""),"",DATE(C359,MATCH(B359,'Categories &amp; Settings'!$J$5:$J$16,0),A359))</f>
        <v/>
      </c>
      <c r="E359" s="2"/>
      <c r="F359" s="2"/>
      <c r="G359" s="2"/>
      <c r="H359" s="2"/>
      <c r="I359" s="2"/>
      <c r="J359" s="2"/>
      <c r="K359" s="2"/>
      <c r="L359" s="14"/>
      <c r="M359" s="15" t="str">
        <f>IF(L359="","",'Categories &amp; Settings'!$B$10)</f>
        <v/>
      </c>
      <c r="N359" s="17" t="str">
        <f t="shared" si="10"/>
        <v/>
      </c>
      <c r="O359" s="17" t="str">
        <f t="shared" si="11"/>
        <v/>
      </c>
      <c r="P359" s="2"/>
    </row>
    <row r="360" spans="1:16" ht="15">
      <c r="A360" s="2"/>
      <c r="B360" s="2"/>
      <c r="C360" s="2"/>
      <c r="D360" s="12" t="str">
        <f>IF(OR(A360="",B360="",C360=""),"",DATE(C360,MATCH(B360,'Categories &amp; Settings'!$J$5:$J$16,0),A360))</f>
        <v/>
      </c>
      <c r="E360" s="2"/>
      <c r="F360" s="2"/>
      <c r="G360" s="2"/>
      <c r="H360" s="2"/>
      <c r="I360" s="2"/>
      <c r="J360" s="2"/>
      <c r="K360" s="2"/>
      <c r="L360" s="14"/>
      <c r="M360" s="15" t="str">
        <f>IF(L360="","",'Categories &amp; Settings'!$B$10)</f>
        <v/>
      </c>
      <c r="N360" s="17" t="str">
        <f t="shared" si="10"/>
        <v/>
      </c>
      <c r="O360" s="17" t="str">
        <f t="shared" si="11"/>
        <v/>
      </c>
      <c r="P360" s="2"/>
    </row>
    <row r="361" spans="1:16" ht="15">
      <c r="A361" s="2"/>
      <c r="B361" s="2"/>
      <c r="C361" s="2"/>
      <c r="D361" s="12" t="str">
        <f>IF(OR(A361="",B361="",C361=""),"",DATE(C361,MATCH(B361,'Categories &amp; Settings'!$J$5:$J$16,0),A361))</f>
        <v/>
      </c>
      <c r="E361" s="2"/>
      <c r="F361" s="2"/>
      <c r="G361" s="2"/>
      <c r="H361" s="2"/>
      <c r="I361" s="2"/>
      <c r="J361" s="2"/>
      <c r="K361" s="2"/>
      <c r="L361" s="14"/>
      <c r="M361" s="15" t="str">
        <f>IF(L361="","",'Categories &amp; Settings'!$B$10)</f>
        <v/>
      </c>
      <c r="N361" s="17" t="str">
        <f t="shared" si="10"/>
        <v/>
      </c>
      <c r="O361" s="17" t="str">
        <f t="shared" si="11"/>
        <v/>
      </c>
      <c r="P361" s="2"/>
    </row>
    <row r="362" spans="1:16" ht="15">
      <c r="A362" s="2"/>
      <c r="B362" s="2"/>
      <c r="C362" s="2"/>
      <c r="D362" s="12" t="str">
        <f>IF(OR(A362="",B362="",C362=""),"",DATE(C362,MATCH(B362,'Categories &amp; Settings'!$J$5:$J$16,0),A362))</f>
        <v/>
      </c>
      <c r="E362" s="2"/>
      <c r="F362" s="2"/>
      <c r="G362" s="2"/>
      <c r="H362" s="2"/>
      <c r="I362" s="2"/>
      <c r="J362" s="2"/>
      <c r="K362" s="2"/>
      <c r="L362" s="14"/>
      <c r="M362" s="15" t="str">
        <f>IF(L362="","",'Categories &amp; Settings'!$B$10)</f>
        <v/>
      </c>
      <c r="N362" s="17" t="str">
        <f t="shared" si="10"/>
        <v/>
      </c>
      <c r="O362" s="17" t="str">
        <f t="shared" si="11"/>
        <v/>
      </c>
      <c r="P362" s="2"/>
    </row>
    <row r="363" spans="1:16" ht="15">
      <c r="A363" s="2"/>
      <c r="B363" s="2"/>
      <c r="C363" s="2"/>
      <c r="D363" s="12" t="str">
        <f>IF(OR(A363="",B363="",C363=""),"",DATE(C363,MATCH(B363,'Categories &amp; Settings'!$J$5:$J$16,0),A363))</f>
        <v/>
      </c>
      <c r="E363" s="2"/>
      <c r="F363" s="2"/>
      <c r="G363" s="2"/>
      <c r="H363" s="2"/>
      <c r="I363" s="2"/>
      <c r="J363" s="2"/>
      <c r="K363" s="2"/>
      <c r="L363" s="14"/>
      <c r="M363" s="15" t="str">
        <f>IF(L363="","",'Categories &amp; Settings'!$B$10)</f>
        <v/>
      </c>
      <c r="N363" s="17" t="str">
        <f t="shared" si="10"/>
        <v/>
      </c>
      <c r="O363" s="17" t="str">
        <f t="shared" si="11"/>
        <v/>
      </c>
      <c r="P363" s="2"/>
    </row>
    <row r="364" spans="1:16" ht="15">
      <c r="A364" s="2"/>
      <c r="B364" s="2"/>
      <c r="C364" s="2"/>
      <c r="D364" s="12" t="str">
        <f>IF(OR(A364="",B364="",C364=""),"",DATE(C364,MATCH(B364,'Categories &amp; Settings'!$J$5:$J$16,0),A364))</f>
        <v/>
      </c>
      <c r="E364" s="2"/>
      <c r="F364" s="2"/>
      <c r="G364" s="2"/>
      <c r="H364" s="2"/>
      <c r="I364" s="2"/>
      <c r="J364" s="2"/>
      <c r="K364" s="2"/>
      <c r="L364" s="14"/>
      <c r="M364" s="15" t="str">
        <f>IF(L364="","",'Categories &amp; Settings'!$B$10)</f>
        <v/>
      </c>
      <c r="N364" s="17" t="str">
        <f t="shared" si="10"/>
        <v/>
      </c>
      <c r="O364" s="17" t="str">
        <f t="shared" si="11"/>
        <v/>
      </c>
      <c r="P364" s="2"/>
    </row>
    <row r="365" spans="1:16" ht="15">
      <c r="A365" s="2"/>
      <c r="B365" s="2"/>
      <c r="C365" s="2"/>
      <c r="D365" s="12" t="str">
        <f>IF(OR(A365="",B365="",C365=""),"",DATE(C365,MATCH(B365,'Categories &amp; Settings'!$J$5:$J$16,0),A365))</f>
        <v/>
      </c>
      <c r="E365" s="2"/>
      <c r="F365" s="2"/>
      <c r="G365" s="2"/>
      <c r="H365" s="2"/>
      <c r="I365" s="2"/>
      <c r="J365" s="2"/>
      <c r="K365" s="2"/>
      <c r="L365" s="14"/>
      <c r="M365" s="15" t="str">
        <f>IF(L365="","",'Categories &amp; Settings'!$B$10)</f>
        <v/>
      </c>
      <c r="N365" s="17" t="str">
        <f t="shared" si="10"/>
        <v/>
      </c>
      <c r="O365" s="17" t="str">
        <f t="shared" si="11"/>
        <v/>
      </c>
      <c r="P365" s="2"/>
    </row>
    <row r="366" spans="1:16" ht="15">
      <c r="A366" s="2"/>
      <c r="B366" s="2"/>
      <c r="C366" s="2"/>
      <c r="D366" s="12" t="str">
        <f>IF(OR(A366="",B366="",C366=""),"",DATE(C366,MATCH(B366,'Categories &amp; Settings'!$J$5:$J$16,0),A366))</f>
        <v/>
      </c>
      <c r="E366" s="2"/>
      <c r="F366" s="2"/>
      <c r="G366" s="2"/>
      <c r="H366" s="2"/>
      <c r="I366" s="2"/>
      <c r="J366" s="2"/>
      <c r="K366" s="2"/>
      <c r="L366" s="14"/>
      <c r="M366" s="15" t="str">
        <f>IF(L366="","",'Categories &amp; Settings'!$B$10)</f>
        <v/>
      </c>
      <c r="N366" s="17" t="str">
        <f t="shared" si="10"/>
        <v/>
      </c>
      <c r="O366" s="17" t="str">
        <f t="shared" si="11"/>
        <v/>
      </c>
      <c r="P366" s="2"/>
    </row>
    <row r="367" spans="1:16" ht="15">
      <c r="A367" s="2"/>
      <c r="B367" s="2"/>
      <c r="C367" s="2"/>
      <c r="D367" s="12" t="str">
        <f>IF(OR(A367="",B367="",C367=""),"",DATE(C367,MATCH(B367,'Categories &amp; Settings'!$J$5:$J$16,0),A367))</f>
        <v/>
      </c>
      <c r="E367" s="2"/>
      <c r="F367" s="2"/>
      <c r="G367" s="2"/>
      <c r="H367" s="2"/>
      <c r="I367" s="2"/>
      <c r="J367" s="2"/>
      <c r="K367" s="2"/>
      <c r="L367" s="14"/>
      <c r="M367" s="15" t="str">
        <f>IF(L367="","",'Categories &amp; Settings'!$B$10)</f>
        <v/>
      </c>
      <c r="N367" s="17" t="str">
        <f t="shared" si="10"/>
        <v/>
      </c>
      <c r="O367" s="17" t="str">
        <f t="shared" si="11"/>
        <v/>
      </c>
      <c r="P367" s="2"/>
    </row>
    <row r="368" spans="1:16" ht="15">
      <c r="A368" s="2"/>
      <c r="B368" s="2"/>
      <c r="C368" s="2"/>
      <c r="D368" s="12" t="str">
        <f>IF(OR(A368="",B368="",C368=""),"",DATE(C368,MATCH(B368,'Categories &amp; Settings'!$J$5:$J$16,0),A368))</f>
        <v/>
      </c>
      <c r="E368" s="2"/>
      <c r="F368" s="2"/>
      <c r="G368" s="2"/>
      <c r="H368" s="2"/>
      <c r="I368" s="2"/>
      <c r="J368" s="2"/>
      <c r="K368" s="2"/>
      <c r="L368" s="14"/>
      <c r="M368" s="15" t="str">
        <f>IF(L368="","",'Categories &amp; Settings'!$B$10)</f>
        <v/>
      </c>
      <c r="N368" s="17" t="str">
        <f t="shared" si="10"/>
        <v/>
      </c>
      <c r="O368" s="17" t="str">
        <f t="shared" si="11"/>
        <v/>
      </c>
      <c r="P368" s="2"/>
    </row>
    <row r="369" spans="1:16" ht="15">
      <c r="A369" s="2"/>
      <c r="B369" s="2"/>
      <c r="C369" s="2"/>
      <c r="D369" s="12" t="str">
        <f>IF(OR(A369="",B369="",C369=""),"",DATE(C369,MATCH(B369,'Categories &amp; Settings'!$J$5:$J$16,0),A369))</f>
        <v/>
      </c>
      <c r="E369" s="2"/>
      <c r="F369" s="2"/>
      <c r="G369" s="2"/>
      <c r="H369" s="2"/>
      <c r="I369" s="2"/>
      <c r="J369" s="2"/>
      <c r="K369" s="2"/>
      <c r="L369" s="14"/>
      <c r="M369" s="15" t="str">
        <f>IF(L369="","",'Categories &amp; Settings'!$B$10)</f>
        <v/>
      </c>
      <c r="N369" s="17" t="str">
        <f t="shared" si="10"/>
        <v/>
      </c>
      <c r="O369" s="17" t="str">
        <f t="shared" si="11"/>
        <v/>
      </c>
      <c r="P369" s="2"/>
    </row>
    <row r="370" spans="1:16" ht="15">
      <c r="A370" s="2"/>
      <c r="B370" s="2"/>
      <c r="C370" s="2"/>
      <c r="D370" s="12" t="str">
        <f>IF(OR(A370="",B370="",C370=""),"",DATE(C370,MATCH(B370,'Categories &amp; Settings'!$J$5:$J$16,0),A370))</f>
        <v/>
      </c>
      <c r="E370" s="2"/>
      <c r="F370" s="2"/>
      <c r="G370" s="2"/>
      <c r="H370" s="2"/>
      <c r="I370" s="2"/>
      <c r="J370" s="2"/>
      <c r="K370" s="2"/>
      <c r="L370" s="14"/>
      <c r="M370" s="15" t="str">
        <f>IF(L370="","",'Categories &amp; Settings'!$B$10)</f>
        <v/>
      </c>
      <c r="N370" s="17" t="str">
        <f t="shared" si="10"/>
        <v/>
      </c>
      <c r="O370" s="17" t="str">
        <f t="shared" si="11"/>
        <v/>
      </c>
      <c r="P370" s="2"/>
    </row>
    <row r="371" spans="1:16" ht="15">
      <c r="A371" s="2"/>
      <c r="B371" s="2"/>
      <c r="C371" s="2"/>
      <c r="D371" s="12" t="str">
        <f>IF(OR(A371="",B371="",C371=""),"",DATE(C371,MATCH(B371,'Categories &amp; Settings'!$J$5:$J$16,0),A371))</f>
        <v/>
      </c>
      <c r="E371" s="2"/>
      <c r="F371" s="2"/>
      <c r="G371" s="2"/>
      <c r="H371" s="2"/>
      <c r="I371" s="2"/>
      <c r="J371" s="2"/>
      <c r="K371" s="2"/>
      <c r="L371" s="14"/>
      <c r="M371" s="15" t="str">
        <f>IF(L371="","",'Categories &amp; Settings'!$B$10)</f>
        <v/>
      </c>
      <c r="N371" s="17" t="str">
        <f t="shared" si="10"/>
        <v/>
      </c>
      <c r="O371" s="17" t="str">
        <f t="shared" si="11"/>
        <v/>
      </c>
      <c r="P371" s="2"/>
    </row>
    <row r="372" spans="1:16" ht="15">
      <c r="A372" s="2"/>
      <c r="B372" s="2"/>
      <c r="C372" s="2"/>
      <c r="D372" s="12" t="str">
        <f>IF(OR(A372="",B372="",C372=""),"",DATE(C372,MATCH(B372,'Categories &amp; Settings'!$J$5:$J$16,0),A372))</f>
        <v/>
      </c>
      <c r="E372" s="2"/>
      <c r="F372" s="2"/>
      <c r="G372" s="2"/>
      <c r="H372" s="2"/>
      <c r="I372" s="2"/>
      <c r="J372" s="2"/>
      <c r="K372" s="2"/>
      <c r="L372" s="14"/>
      <c r="M372" s="15" t="str">
        <f>IF(L372="","",'Categories &amp; Settings'!$B$10)</f>
        <v/>
      </c>
      <c r="N372" s="17" t="str">
        <f t="shared" si="10"/>
        <v/>
      </c>
      <c r="O372" s="17" t="str">
        <f t="shared" si="11"/>
        <v/>
      </c>
      <c r="P372" s="2"/>
    </row>
    <row r="373" spans="1:16" ht="15">
      <c r="A373" s="2"/>
      <c r="B373" s="2"/>
      <c r="C373" s="2"/>
      <c r="D373" s="12" t="str">
        <f>IF(OR(A373="",B373="",C373=""),"",DATE(C373,MATCH(B373,'Categories &amp; Settings'!$J$5:$J$16,0),A373))</f>
        <v/>
      </c>
      <c r="E373" s="2"/>
      <c r="F373" s="2"/>
      <c r="G373" s="2"/>
      <c r="H373" s="2"/>
      <c r="I373" s="2"/>
      <c r="J373" s="2"/>
      <c r="K373" s="2"/>
      <c r="L373" s="14"/>
      <c r="M373" s="15" t="str">
        <f>IF(L373="","",'Categories &amp; Settings'!$B$10)</f>
        <v/>
      </c>
      <c r="N373" s="17" t="str">
        <f t="shared" si="10"/>
        <v/>
      </c>
      <c r="O373" s="17" t="str">
        <f t="shared" si="11"/>
        <v/>
      </c>
      <c r="P373" s="2"/>
    </row>
    <row r="374" spans="1:16" ht="15">
      <c r="A374" s="2"/>
      <c r="B374" s="2"/>
      <c r="C374" s="2"/>
      <c r="D374" s="12" t="str">
        <f>IF(OR(A374="",B374="",C374=""),"",DATE(C374,MATCH(B374,'Categories &amp; Settings'!$J$5:$J$16,0),A374))</f>
        <v/>
      </c>
      <c r="E374" s="2"/>
      <c r="F374" s="2"/>
      <c r="G374" s="2"/>
      <c r="H374" s="2"/>
      <c r="I374" s="2"/>
      <c r="J374" s="2"/>
      <c r="K374" s="2"/>
      <c r="L374" s="14"/>
      <c r="M374" s="15" t="str">
        <f>IF(L374="","",'Categories &amp; Settings'!$B$10)</f>
        <v/>
      </c>
      <c r="N374" s="17" t="str">
        <f t="shared" si="10"/>
        <v/>
      </c>
      <c r="O374" s="17" t="str">
        <f t="shared" si="11"/>
        <v/>
      </c>
      <c r="P374" s="2"/>
    </row>
    <row r="375" spans="1:16" ht="15">
      <c r="A375" s="2"/>
      <c r="B375" s="2"/>
      <c r="C375" s="2"/>
      <c r="D375" s="12" t="str">
        <f>IF(OR(A375="",B375="",C375=""),"",DATE(C375,MATCH(B375,'Categories &amp; Settings'!$J$5:$J$16,0),A375))</f>
        <v/>
      </c>
      <c r="E375" s="2"/>
      <c r="F375" s="2"/>
      <c r="G375" s="2"/>
      <c r="H375" s="2"/>
      <c r="I375" s="2"/>
      <c r="J375" s="2"/>
      <c r="K375" s="2"/>
      <c r="L375" s="14"/>
      <c r="M375" s="15" t="str">
        <f>IF(L375="","",'Categories &amp; Settings'!$B$10)</f>
        <v/>
      </c>
      <c r="N375" s="17" t="str">
        <f t="shared" si="10"/>
        <v/>
      </c>
      <c r="O375" s="17" t="str">
        <f t="shared" si="11"/>
        <v/>
      </c>
      <c r="P375" s="2"/>
    </row>
    <row r="376" spans="1:16" ht="15">
      <c r="A376" s="2"/>
      <c r="B376" s="2"/>
      <c r="C376" s="2"/>
      <c r="D376" s="12" t="str">
        <f>IF(OR(A376="",B376="",C376=""),"",DATE(C376,MATCH(B376,'Categories &amp; Settings'!$J$5:$J$16,0),A376))</f>
        <v/>
      </c>
      <c r="E376" s="2"/>
      <c r="F376" s="2"/>
      <c r="G376" s="2"/>
      <c r="H376" s="2"/>
      <c r="I376" s="2"/>
      <c r="J376" s="2"/>
      <c r="K376" s="2"/>
      <c r="L376" s="14"/>
      <c r="M376" s="15" t="str">
        <f>IF(L376="","",'Categories &amp; Settings'!$B$10)</f>
        <v/>
      </c>
      <c r="N376" s="17" t="str">
        <f t="shared" si="10"/>
        <v/>
      </c>
      <c r="O376" s="17" t="str">
        <f t="shared" si="11"/>
        <v/>
      </c>
      <c r="P376" s="2"/>
    </row>
    <row r="377" spans="1:16" ht="15">
      <c r="A377" s="2"/>
      <c r="B377" s="2"/>
      <c r="C377" s="2"/>
      <c r="D377" s="12" t="str">
        <f>IF(OR(A377="",B377="",C377=""),"",DATE(C377,MATCH(B377,'Categories &amp; Settings'!$J$5:$J$16,0),A377))</f>
        <v/>
      </c>
      <c r="E377" s="2"/>
      <c r="F377" s="2"/>
      <c r="G377" s="2"/>
      <c r="H377" s="2"/>
      <c r="I377" s="2"/>
      <c r="J377" s="2"/>
      <c r="K377" s="2"/>
      <c r="L377" s="14"/>
      <c r="M377" s="15" t="str">
        <f>IF(L377="","",'Categories &amp; Settings'!$B$10)</f>
        <v/>
      </c>
      <c r="N377" s="17" t="str">
        <f t="shared" si="10"/>
        <v/>
      </c>
      <c r="O377" s="17" t="str">
        <f t="shared" si="11"/>
        <v/>
      </c>
      <c r="P377" s="2"/>
    </row>
    <row r="378" spans="1:16" ht="15">
      <c r="A378" s="2"/>
      <c r="B378" s="2"/>
      <c r="C378" s="2"/>
      <c r="D378" s="12" t="str">
        <f>IF(OR(A378="",B378="",C378=""),"",DATE(C378,MATCH(B378,'Categories &amp; Settings'!$J$5:$J$16,0),A378))</f>
        <v/>
      </c>
      <c r="E378" s="2"/>
      <c r="F378" s="2"/>
      <c r="G378" s="2"/>
      <c r="H378" s="2"/>
      <c r="I378" s="2"/>
      <c r="J378" s="2"/>
      <c r="K378" s="2"/>
      <c r="L378" s="14"/>
      <c r="M378" s="15" t="str">
        <f>IF(L378="","",'Categories &amp; Settings'!$B$10)</f>
        <v/>
      </c>
      <c r="N378" s="17" t="str">
        <f t="shared" si="10"/>
        <v/>
      </c>
      <c r="O378" s="17" t="str">
        <f t="shared" si="11"/>
        <v/>
      </c>
      <c r="P378" s="2"/>
    </row>
    <row r="379" spans="1:16" ht="15">
      <c r="A379" s="2"/>
      <c r="B379" s="2"/>
      <c r="C379" s="2"/>
      <c r="D379" s="12" t="str">
        <f>IF(OR(A379="",B379="",C379=""),"",DATE(C379,MATCH(B379,'Categories &amp; Settings'!$J$5:$J$16,0),A379))</f>
        <v/>
      </c>
      <c r="E379" s="2"/>
      <c r="F379" s="2"/>
      <c r="G379" s="2"/>
      <c r="H379" s="2"/>
      <c r="I379" s="2"/>
      <c r="J379" s="2"/>
      <c r="K379" s="2"/>
      <c r="L379" s="14"/>
      <c r="M379" s="15" t="str">
        <f>IF(L379="","",'Categories &amp; Settings'!$B$10)</f>
        <v/>
      </c>
      <c r="N379" s="17" t="str">
        <f t="shared" si="10"/>
        <v/>
      </c>
      <c r="O379" s="17" t="str">
        <f t="shared" si="11"/>
        <v/>
      </c>
      <c r="P379" s="2"/>
    </row>
    <row r="380" spans="1:16" ht="15">
      <c r="A380" s="2"/>
      <c r="B380" s="2"/>
      <c r="C380" s="2"/>
      <c r="D380" s="12" t="str">
        <f>IF(OR(A380="",B380="",C380=""),"",DATE(C380,MATCH(B380,'Categories &amp; Settings'!$J$5:$J$16,0),A380))</f>
        <v/>
      </c>
      <c r="E380" s="2"/>
      <c r="F380" s="2"/>
      <c r="G380" s="2"/>
      <c r="H380" s="2"/>
      <c r="I380" s="2"/>
      <c r="J380" s="2"/>
      <c r="K380" s="2"/>
      <c r="L380" s="14"/>
      <c r="M380" s="15" t="str">
        <f>IF(L380="","",'Categories &amp; Settings'!$B$10)</f>
        <v/>
      </c>
      <c r="N380" s="17" t="str">
        <f t="shared" si="10"/>
        <v/>
      </c>
      <c r="O380" s="17" t="str">
        <f t="shared" si="11"/>
        <v/>
      </c>
      <c r="P380" s="2"/>
    </row>
    <row r="381" spans="1:16" ht="15">
      <c r="A381" s="2"/>
      <c r="B381" s="2"/>
      <c r="C381" s="2"/>
      <c r="D381" s="12" t="str">
        <f>IF(OR(A381="",B381="",C381=""),"",DATE(C381,MATCH(B381,'Categories &amp; Settings'!$J$5:$J$16,0),A381))</f>
        <v/>
      </c>
      <c r="E381" s="2"/>
      <c r="F381" s="2"/>
      <c r="G381" s="2"/>
      <c r="H381" s="2"/>
      <c r="I381" s="2"/>
      <c r="J381" s="2"/>
      <c r="K381" s="2"/>
      <c r="L381" s="14"/>
      <c r="M381" s="15" t="str">
        <f>IF(L381="","",'Categories &amp; Settings'!$B$10)</f>
        <v/>
      </c>
      <c r="N381" s="17" t="str">
        <f t="shared" si="10"/>
        <v/>
      </c>
      <c r="O381" s="17" t="str">
        <f t="shared" si="11"/>
        <v/>
      </c>
      <c r="P381" s="2"/>
    </row>
    <row r="382" spans="1:16" ht="15">
      <c r="A382" s="2"/>
      <c r="B382" s="2"/>
      <c r="C382" s="2"/>
      <c r="D382" s="12" t="str">
        <f>IF(OR(A382="",B382="",C382=""),"",DATE(C382,MATCH(B382,'Categories &amp; Settings'!$J$5:$J$16,0),A382))</f>
        <v/>
      </c>
      <c r="E382" s="2"/>
      <c r="F382" s="2"/>
      <c r="G382" s="2"/>
      <c r="H382" s="2"/>
      <c r="I382" s="2"/>
      <c r="J382" s="2"/>
      <c r="K382" s="2"/>
      <c r="L382" s="14"/>
      <c r="M382" s="15" t="str">
        <f>IF(L382="","",'Categories &amp; Settings'!$B$10)</f>
        <v/>
      </c>
      <c r="N382" s="17" t="str">
        <f t="shared" si="10"/>
        <v/>
      </c>
      <c r="O382" s="17" t="str">
        <f t="shared" si="11"/>
        <v/>
      </c>
      <c r="P382" s="2"/>
    </row>
    <row r="383" spans="1:16" ht="15">
      <c r="A383" s="2"/>
      <c r="B383" s="2"/>
      <c r="C383" s="2"/>
      <c r="D383" s="12" t="str">
        <f>IF(OR(A383="",B383="",C383=""),"",DATE(C383,MATCH(B383,'Categories &amp; Settings'!$J$5:$J$16,0),A383))</f>
        <v/>
      </c>
      <c r="E383" s="2"/>
      <c r="F383" s="2"/>
      <c r="G383" s="2"/>
      <c r="H383" s="2"/>
      <c r="I383" s="2"/>
      <c r="J383" s="2"/>
      <c r="K383" s="2"/>
      <c r="L383" s="14"/>
      <c r="M383" s="15" t="str">
        <f>IF(L383="","",'Categories &amp; Settings'!$B$10)</f>
        <v/>
      </c>
      <c r="N383" s="17" t="str">
        <f t="shared" si="10"/>
        <v/>
      </c>
      <c r="O383" s="17" t="str">
        <f t="shared" si="11"/>
        <v/>
      </c>
      <c r="P383" s="2"/>
    </row>
    <row r="384" spans="1:16" ht="15">
      <c r="A384" s="2"/>
      <c r="B384" s="2"/>
      <c r="C384" s="2"/>
      <c r="D384" s="12" t="str">
        <f>IF(OR(A384="",B384="",C384=""),"",DATE(C384,MATCH(B384,'Categories &amp; Settings'!$J$5:$J$16,0),A384))</f>
        <v/>
      </c>
      <c r="E384" s="2"/>
      <c r="F384" s="2"/>
      <c r="G384" s="2"/>
      <c r="H384" s="2"/>
      <c r="I384" s="2"/>
      <c r="J384" s="2"/>
      <c r="K384" s="2"/>
      <c r="L384" s="14"/>
      <c r="M384" s="15" t="str">
        <f>IF(L384="","",'Categories &amp; Settings'!$B$10)</f>
        <v/>
      </c>
      <c r="N384" s="17" t="str">
        <f t="shared" si="10"/>
        <v/>
      </c>
      <c r="O384" s="17" t="str">
        <f t="shared" si="11"/>
        <v/>
      </c>
      <c r="P384" s="2"/>
    </row>
    <row r="385" spans="1:16" ht="15">
      <c r="A385" s="2"/>
      <c r="B385" s="2"/>
      <c r="C385" s="2"/>
      <c r="D385" s="12" t="str">
        <f>IF(OR(A385="",B385="",C385=""),"",DATE(C385,MATCH(B385,'Categories &amp; Settings'!$J$5:$J$16,0),A385))</f>
        <v/>
      </c>
      <c r="E385" s="2"/>
      <c r="F385" s="2"/>
      <c r="G385" s="2"/>
      <c r="H385" s="2"/>
      <c r="I385" s="2"/>
      <c r="J385" s="2"/>
      <c r="K385" s="2"/>
      <c r="L385" s="14"/>
      <c r="M385" s="15" t="str">
        <f>IF(L385="","",'Categories &amp; Settings'!$B$10)</f>
        <v/>
      </c>
      <c r="N385" s="17" t="str">
        <f t="shared" si="10"/>
        <v/>
      </c>
      <c r="O385" s="17" t="str">
        <f t="shared" si="11"/>
        <v/>
      </c>
      <c r="P385" s="2"/>
    </row>
    <row r="386" spans="1:16" ht="15">
      <c r="A386" s="2"/>
      <c r="B386" s="2"/>
      <c r="C386" s="2"/>
      <c r="D386" s="12" t="str">
        <f>IF(OR(A386="",B386="",C386=""),"",DATE(C386,MATCH(B386,'Categories &amp; Settings'!$J$5:$J$16,0),A386))</f>
        <v/>
      </c>
      <c r="E386" s="2"/>
      <c r="F386" s="2"/>
      <c r="G386" s="2"/>
      <c r="H386" s="2"/>
      <c r="I386" s="2"/>
      <c r="J386" s="2"/>
      <c r="K386" s="2"/>
      <c r="L386" s="14"/>
      <c r="M386" s="15" t="str">
        <f>IF(L386="","",'Categories &amp; Settings'!$B$10)</f>
        <v/>
      </c>
      <c r="N386" s="17" t="str">
        <f t="shared" si="10"/>
        <v/>
      </c>
      <c r="O386" s="17" t="str">
        <f t="shared" si="11"/>
        <v/>
      </c>
      <c r="P386" s="2"/>
    </row>
    <row r="387" spans="1:16" ht="15">
      <c r="A387" s="2"/>
      <c r="B387" s="2"/>
      <c r="C387" s="2"/>
      <c r="D387" s="12" t="str">
        <f>IF(OR(A387="",B387="",C387=""),"",DATE(C387,MATCH(B387,'Categories &amp; Settings'!$J$5:$J$16,0),A387))</f>
        <v/>
      </c>
      <c r="E387" s="2"/>
      <c r="F387" s="2"/>
      <c r="G387" s="2"/>
      <c r="H387" s="2"/>
      <c r="I387" s="2"/>
      <c r="J387" s="2"/>
      <c r="K387" s="2"/>
      <c r="L387" s="14"/>
      <c r="M387" s="15" t="str">
        <f>IF(L387="","",'Categories &amp; Settings'!$B$10)</f>
        <v/>
      </c>
      <c r="N387" s="17" t="str">
        <f t="shared" si="10"/>
        <v/>
      </c>
      <c r="O387" s="17" t="str">
        <f t="shared" si="11"/>
        <v/>
      </c>
      <c r="P387" s="2"/>
    </row>
    <row r="388" spans="1:16" ht="15">
      <c r="A388" s="2"/>
      <c r="B388" s="2"/>
      <c r="C388" s="2"/>
      <c r="D388" s="12" t="str">
        <f>IF(OR(A388="",B388="",C388=""),"",DATE(C388,MATCH(B388,'Categories &amp; Settings'!$J$5:$J$16,0),A388))</f>
        <v/>
      </c>
      <c r="E388" s="2"/>
      <c r="F388" s="2"/>
      <c r="G388" s="2"/>
      <c r="H388" s="2"/>
      <c r="I388" s="2"/>
      <c r="J388" s="2"/>
      <c r="K388" s="2"/>
      <c r="L388" s="14"/>
      <c r="M388" s="15" t="str">
        <f>IF(L388="","",'Categories &amp; Settings'!$B$10)</f>
        <v/>
      </c>
      <c r="N388" s="17" t="str">
        <f t="shared" si="10"/>
        <v/>
      </c>
      <c r="O388" s="17" t="str">
        <f t="shared" si="11"/>
        <v/>
      </c>
      <c r="P388" s="2"/>
    </row>
    <row r="389" spans="1:16" ht="15">
      <c r="A389" s="2"/>
      <c r="B389" s="2"/>
      <c r="C389" s="2"/>
      <c r="D389" s="12" t="str">
        <f>IF(OR(A389="",B389="",C389=""),"",DATE(C389,MATCH(B389,'Categories &amp; Settings'!$J$5:$J$16,0),A389))</f>
        <v/>
      </c>
      <c r="E389" s="2"/>
      <c r="F389" s="2"/>
      <c r="G389" s="2"/>
      <c r="H389" s="2"/>
      <c r="I389" s="2"/>
      <c r="J389" s="2"/>
      <c r="K389" s="2"/>
      <c r="L389" s="14"/>
      <c r="M389" s="15" t="str">
        <f>IF(L389="","",'Categories &amp; Settings'!$B$10)</f>
        <v/>
      </c>
      <c r="N389" s="17" t="str">
        <f t="shared" ref="N389:N452" si="12">IF(L389="","",L389*M389)</f>
        <v/>
      </c>
      <c r="O389" s="17" t="str">
        <f t="shared" ref="O389:O452" si="13">IF(L389="","",L389+N389)</f>
        <v/>
      </c>
      <c r="P389" s="2"/>
    </row>
    <row r="390" spans="1:16" ht="15">
      <c r="A390" s="2"/>
      <c r="B390" s="2"/>
      <c r="C390" s="2"/>
      <c r="D390" s="12" t="str">
        <f>IF(OR(A390="",B390="",C390=""),"",DATE(C390,MATCH(B390,'Categories &amp; Settings'!$J$5:$J$16,0),A390))</f>
        <v/>
      </c>
      <c r="E390" s="2"/>
      <c r="F390" s="2"/>
      <c r="G390" s="2"/>
      <c r="H390" s="2"/>
      <c r="I390" s="2"/>
      <c r="J390" s="2"/>
      <c r="K390" s="2"/>
      <c r="L390" s="14"/>
      <c r="M390" s="15" t="str">
        <f>IF(L390="","",'Categories &amp; Settings'!$B$10)</f>
        <v/>
      </c>
      <c r="N390" s="17" t="str">
        <f t="shared" si="12"/>
        <v/>
      </c>
      <c r="O390" s="17" t="str">
        <f t="shared" si="13"/>
        <v/>
      </c>
      <c r="P390" s="2"/>
    </row>
    <row r="391" spans="1:16" ht="15">
      <c r="A391" s="2"/>
      <c r="B391" s="2"/>
      <c r="C391" s="2"/>
      <c r="D391" s="12" t="str">
        <f>IF(OR(A391="",B391="",C391=""),"",DATE(C391,MATCH(B391,'Categories &amp; Settings'!$J$5:$J$16,0),A391))</f>
        <v/>
      </c>
      <c r="E391" s="2"/>
      <c r="F391" s="2"/>
      <c r="G391" s="2"/>
      <c r="H391" s="2"/>
      <c r="I391" s="2"/>
      <c r="J391" s="2"/>
      <c r="K391" s="2"/>
      <c r="L391" s="14"/>
      <c r="M391" s="15" t="str">
        <f>IF(L391="","",'Categories &amp; Settings'!$B$10)</f>
        <v/>
      </c>
      <c r="N391" s="17" t="str">
        <f t="shared" si="12"/>
        <v/>
      </c>
      <c r="O391" s="17" t="str">
        <f t="shared" si="13"/>
        <v/>
      </c>
      <c r="P391" s="2"/>
    </row>
    <row r="392" spans="1:16" ht="15">
      <c r="A392" s="2"/>
      <c r="B392" s="2"/>
      <c r="C392" s="2"/>
      <c r="D392" s="12" t="str">
        <f>IF(OR(A392="",B392="",C392=""),"",DATE(C392,MATCH(B392,'Categories &amp; Settings'!$J$5:$J$16,0),A392))</f>
        <v/>
      </c>
      <c r="E392" s="2"/>
      <c r="F392" s="2"/>
      <c r="G392" s="2"/>
      <c r="H392" s="2"/>
      <c r="I392" s="2"/>
      <c r="J392" s="2"/>
      <c r="K392" s="2"/>
      <c r="L392" s="14"/>
      <c r="M392" s="15" t="str">
        <f>IF(L392="","",'Categories &amp; Settings'!$B$10)</f>
        <v/>
      </c>
      <c r="N392" s="17" t="str">
        <f t="shared" si="12"/>
        <v/>
      </c>
      <c r="O392" s="17" t="str">
        <f t="shared" si="13"/>
        <v/>
      </c>
      <c r="P392" s="2"/>
    </row>
    <row r="393" spans="1:16" ht="15">
      <c r="A393" s="2"/>
      <c r="B393" s="2"/>
      <c r="C393" s="2"/>
      <c r="D393" s="12" t="str">
        <f>IF(OR(A393="",B393="",C393=""),"",DATE(C393,MATCH(B393,'Categories &amp; Settings'!$J$5:$J$16,0),A393))</f>
        <v/>
      </c>
      <c r="E393" s="2"/>
      <c r="F393" s="2"/>
      <c r="G393" s="2"/>
      <c r="H393" s="2"/>
      <c r="I393" s="2"/>
      <c r="J393" s="2"/>
      <c r="K393" s="2"/>
      <c r="L393" s="14"/>
      <c r="M393" s="15" t="str">
        <f>IF(L393="","",'Categories &amp; Settings'!$B$10)</f>
        <v/>
      </c>
      <c r="N393" s="17" t="str">
        <f t="shared" si="12"/>
        <v/>
      </c>
      <c r="O393" s="17" t="str">
        <f t="shared" si="13"/>
        <v/>
      </c>
      <c r="P393" s="2"/>
    </row>
    <row r="394" spans="1:16" ht="15">
      <c r="A394" s="2"/>
      <c r="B394" s="2"/>
      <c r="C394" s="2"/>
      <c r="D394" s="12" t="str">
        <f>IF(OR(A394="",B394="",C394=""),"",DATE(C394,MATCH(B394,'Categories &amp; Settings'!$J$5:$J$16,0),A394))</f>
        <v/>
      </c>
      <c r="E394" s="2"/>
      <c r="F394" s="2"/>
      <c r="G394" s="2"/>
      <c r="H394" s="2"/>
      <c r="I394" s="2"/>
      <c r="J394" s="2"/>
      <c r="K394" s="2"/>
      <c r="L394" s="14"/>
      <c r="M394" s="15" t="str">
        <f>IF(L394="","",'Categories &amp; Settings'!$B$10)</f>
        <v/>
      </c>
      <c r="N394" s="17" t="str">
        <f t="shared" si="12"/>
        <v/>
      </c>
      <c r="O394" s="17" t="str">
        <f t="shared" si="13"/>
        <v/>
      </c>
      <c r="P394" s="2"/>
    </row>
    <row r="395" spans="1:16" ht="15">
      <c r="A395" s="2"/>
      <c r="B395" s="2"/>
      <c r="C395" s="2"/>
      <c r="D395" s="12" t="str">
        <f>IF(OR(A395="",B395="",C395=""),"",DATE(C395,MATCH(B395,'Categories &amp; Settings'!$J$5:$J$16,0),A395))</f>
        <v/>
      </c>
      <c r="E395" s="2"/>
      <c r="F395" s="2"/>
      <c r="G395" s="2"/>
      <c r="H395" s="2"/>
      <c r="I395" s="2"/>
      <c r="J395" s="2"/>
      <c r="K395" s="2"/>
      <c r="L395" s="14"/>
      <c r="M395" s="15" t="str">
        <f>IF(L395="","",'Categories &amp; Settings'!$B$10)</f>
        <v/>
      </c>
      <c r="N395" s="17" t="str">
        <f t="shared" si="12"/>
        <v/>
      </c>
      <c r="O395" s="17" t="str">
        <f t="shared" si="13"/>
        <v/>
      </c>
      <c r="P395" s="2"/>
    </row>
    <row r="396" spans="1:16" ht="15">
      <c r="A396" s="2"/>
      <c r="B396" s="2"/>
      <c r="C396" s="2"/>
      <c r="D396" s="12" t="str">
        <f>IF(OR(A396="",B396="",C396=""),"",DATE(C396,MATCH(B396,'Categories &amp; Settings'!$J$5:$J$16,0),A396))</f>
        <v/>
      </c>
      <c r="E396" s="2"/>
      <c r="F396" s="2"/>
      <c r="G396" s="2"/>
      <c r="H396" s="2"/>
      <c r="I396" s="2"/>
      <c r="J396" s="2"/>
      <c r="K396" s="2"/>
      <c r="L396" s="14"/>
      <c r="M396" s="15" t="str">
        <f>IF(L396="","",'Categories &amp; Settings'!$B$10)</f>
        <v/>
      </c>
      <c r="N396" s="17" t="str">
        <f t="shared" si="12"/>
        <v/>
      </c>
      <c r="O396" s="17" t="str">
        <f t="shared" si="13"/>
        <v/>
      </c>
      <c r="P396" s="2"/>
    </row>
    <row r="397" spans="1:16" ht="15">
      <c r="A397" s="2"/>
      <c r="B397" s="2"/>
      <c r="C397" s="2"/>
      <c r="D397" s="12" t="str">
        <f>IF(OR(A397="",B397="",C397=""),"",DATE(C397,MATCH(B397,'Categories &amp; Settings'!$J$5:$J$16,0),A397))</f>
        <v/>
      </c>
      <c r="E397" s="2"/>
      <c r="F397" s="2"/>
      <c r="G397" s="2"/>
      <c r="H397" s="2"/>
      <c r="I397" s="2"/>
      <c r="J397" s="2"/>
      <c r="K397" s="2"/>
      <c r="L397" s="14"/>
      <c r="M397" s="15" t="str">
        <f>IF(L397="","",'Categories &amp; Settings'!$B$10)</f>
        <v/>
      </c>
      <c r="N397" s="17" t="str">
        <f t="shared" si="12"/>
        <v/>
      </c>
      <c r="O397" s="17" t="str">
        <f t="shared" si="13"/>
        <v/>
      </c>
      <c r="P397" s="2"/>
    </row>
    <row r="398" spans="1:16" ht="15">
      <c r="A398" s="2"/>
      <c r="B398" s="2"/>
      <c r="C398" s="2"/>
      <c r="D398" s="12" t="str">
        <f>IF(OR(A398="",B398="",C398=""),"",DATE(C398,MATCH(B398,'Categories &amp; Settings'!$J$5:$J$16,0),A398))</f>
        <v/>
      </c>
      <c r="E398" s="2"/>
      <c r="F398" s="2"/>
      <c r="G398" s="2"/>
      <c r="H398" s="2"/>
      <c r="I398" s="2"/>
      <c r="J398" s="2"/>
      <c r="K398" s="2"/>
      <c r="L398" s="14"/>
      <c r="M398" s="15" t="str">
        <f>IF(L398="","",'Categories &amp; Settings'!$B$10)</f>
        <v/>
      </c>
      <c r="N398" s="17" t="str">
        <f t="shared" si="12"/>
        <v/>
      </c>
      <c r="O398" s="17" t="str">
        <f t="shared" si="13"/>
        <v/>
      </c>
      <c r="P398" s="2"/>
    </row>
    <row r="399" spans="1:16" ht="15">
      <c r="A399" s="2"/>
      <c r="B399" s="2"/>
      <c r="C399" s="2"/>
      <c r="D399" s="12" t="str">
        <f>IF(OR(A399="",B399="",C399=""),"",DATE(C399,MATCH(B399,'Categories &amp; Settings'!$J$5:$J$16,0),A399))</f>
        <v/>
      </c>
      <c r="E399" s="2"/>
      <c r="F399" s="2"/>
      <c r="G399" s="2"/>
      <c r="H399" s="2"/>
      <c r="I399" s="2"/>
      <c r="J399" s="2"/>
      <c r="K399" s="2"/>
      <c r="L399" s="14"/>
      <c r="M399" s="15" t="str">
        <f>IF(L399="","",'Categories &amp; Settings'!$B$10)</f>
        <v/>
      </c>
      <c r="N399" s="17" t="str">
        <f t="shared" si="12"/>
        <v/>
      </c>
      <c r="O399" s="17" t="str">
        <f t="shared" si="13"/>
        <v/>
      </c>
      <c r="P399" s="2"/>
    </row>
    <row r="400" spans="1:16" ht="15">
      <c r="A400" s="2"/>
      <c r="B400" s="2"/>
      <c r="C400" s="2"/>
      <c r="D400" s="12" t="str">
        <f>IF(OR(A400="",B400="",C400=""),"",DATE(C400,MATCH(B400,'Categories &amp; Settings'!$J$5:$J$16,0),A400))</f>
        <v/>
      </c>
      <c r="E400" s="2"/>
      <c r="F400" s="2"/>
      <c r="G400" s="2"/>
      <c r="H400" s="2"/>
      <c r="I400" s="2"/>
      <c r="J400" s="2"/>
      <c r="K400" s="2"/>
      <c r="L400" s="14"/>
      <c r="M400" s="15" t="str">
        <f>IF(L400="","",'Categories &amp; Settings'!$B$10)</f>
        <v/>
      </c>
      <c r="N400" s="17" t="str">
        <f t="shared" si="12"/>
        <v/>
      </c>
      <c r="O400" s="17" t="str">
        <f t="shared" si="13"/>
        <v/>
      </c>
      <c r="P400" s="2"/>
    </row>
    <row r="401" spans="1:16" ht="15">
      <c r="A401" s="2"/>
      <c r="B401" s="2"/>
      <c r="C401" s="2"/>
      <c r="D401" s="12" t="str">
        <f>IF(OR(A401="",B401="",C401=""),"",DATE(C401,MATCH(B401,'Categories &amp; Settings'!$J$5:$J$16,0),A401))</f>
        <v/>
      </c>
      <c r="E401" s="2"/>
      <c r="F401" s="2"/>
      <c r="G401" s="2"/>
      <c r="H401" s="2"/>
      <c r="I401" s="2"/>
      <c r="J401" s="2"/>
      <c r="K401" s="2"/>
      <c r="L401" s="14"/>
      <c r="M401" s="15" t="str">
        <f>IF(L401="","",'Categories &amp; Settings'!$B$10)</f>
        <v/>
      </c>
      <c r="N401" s="17" t="str">
        <f t="shared" si="12"/>
        <v/>
      </c>
      <c r="O401" s="17" t="str">
        <f t="shared" si="13"/>
        <v/>
      </c>
      <c r="P401" s="2"/>
    </row>
    <row r="402" spans="1:16" ht="15">
      <c r="A402" s="2"/>
      <c r="B402" s="2"/>
      <c r="C402" s="2"/>
      <c r="D402" s="12" t="str">
        <f>IF(OR(A402="",B402="",C402=""),"",DATE(C402,MATCH(B402,'Categories &amp; Settings'!$J$5:$J$16,0),A402))</f>
        <v/>
      </c>
      <c r="E402" s="2"/>
      <c r="F402" s="2"/>
      <c r="G402" s="2"/>
      <c r="H402" s="2"/>
      <c r="I402" s="2"/>
      <c r="J402" s="2"/>
      <c r="K402" s="2"/>
      <c r="L402" s="14"/>
      <c r="M402" s="15" t="str">
        <f>IF(L402="","",'Categories &amp; Settings'!$B$10)</f>
        <v/>
      </c>
      <c r="N402" s="17" t="str">
        <f t="shared" si="12"/>
        <v/>
      </c>
      <c r="O402" s="17" t="str">
        <f t="shared" si="13"/>
        <v/>
      </c>
      <c r="P402" s="2"/>
    </row>
    <row r="403" spans="1:16" ht="15">
      <c r="A403" s="2"/>
      <c r="B403" s="2"/>
      <c r="C403" s="2"/>
      <c r="D403" s="12" t="str">
        <f>IF(OR(A403="",B403="",C403=""),"",DATE(C403,MATCH(B403,'Categories &amp; Settings'!$J$5:$J$16,0),A403))</f>
        <v/>
      </c>
      <c r="E403" s="2"/>
      <c r="F403" s="2"/>
      <c r="G403" s="2"/>
      <c r="H403" s="2"/>
      <c r="I403" s="2"/>
      <c r="J403" s="2"/>
      <c r="K403" s="2"/>
      <c r="L403" s="14"/>
      <c r="M403" s="15" t="str">
        <f>IF(L403="","",'Categories &amp; Settings'!$B$10)</f>
        <v/>
      </c>
      <c r="N403" s="17" t="str">
        <f t="shared" si="12"/>
        <v/>
      </c>
      <c r="O403" s="17" t="str">
        <f t="shared" si="13"/>
        <v/>
      </c>
      <c r="P403" s="2"/>
    </row>
    <row r="404" spans="1:16" ht="15">
      <c r="A404" s="2"/>
      <c r="B404" s="2"/>
      <c r="C404" s="2"/>
      <c r="D404" s="12" t="str">
        <f>IF(OR(A404="",B404="",C404=""),"",DATE(C404,MATCH(B404,'Categories &amp; Settings'!$J$5:$J$16,0),A404))</f>
        <v/>
      </c>
      <c r="E404" s="2"/>
      <c r="F404" s="2"/>
      <c r="G404" s="2"/>
      <c r="H404" s="2"/>
      <c r="I404" s="2"/>
      <c r="J404" s="2"/>
      <c r="K404" s="2"/>
      <c r="L404" s="14"/>
      <c r="M404" s="15" t="str">
        <f>IF(L404="","",'Categories &amp; Settings'!$B$10)</f>
        <v/>
      </c>
      <c r="N404" s="17" t="str">
        <f t="shared" si="12"/>
        <v/>
      </c>
      <c r="O404" s="17" t="str">
        <f t="shared" si="13"/>
        <v/>
      </c>
      <c r="P404" s="2"/>
    </row>
    <row r="405" spans="1:16" ht="15">
      <c r="A405" s="2"/>
      <c r="B405" s="2"/>
      <c r="C405" s="2"/>
      <c r="D405" s="12" t="str">
        <f>IF(OR(A405="",B405="",C405=""),"",DATE(C405,MATCH(B405,'Categories &amp; Settings'!$J$5:$J$16,0),A405))</f>
        <v/>
      </c>
      <c r="E405" s="2"/>
      <c r="F405" s="2"/>
      <c r="G405" s="2"/>
      <c r="H405" s="2"/>
      <c r="I405" s="2"/>
      <c r="J405" s="2"/>
      <c r="K405" s="2"/>
      <c r="L405" s="14"/>
      <c r="M405" s="15" t="str">
        <f>IF(L405="","",'Categories &amp; Settings'!$B$10)</f>
        <v/>
      </c>
      <c r="N405" s="17" t="str">
        <f t="shared" si="12"/>
        <v/>
      </c>
      <c r="O405" s="17" t="str">
        <f t="shared" si="13"/>
        <v/>
      </c>
      <c r="P405" s="2"/>
    </row>
    <row r="406" spans="1:16" ht="15">
      <c r="A406" s="2"/>
      <c r="B406" s="2"/>
      <c r="C406" s="2"/>
      <c r="D406" s="12" t="str">
        <f>IF(OR(A406="",B406="",C406=""),"",DATE(C406,MATCH(B406,'Categories &amp; Settings'!$J$5:$J$16,0),A406))</f>
        <v/>
      </c>
      <c r="E406" s="2"/>
      <c r="F406" s="2"/>
      <c r="G406" s="2"/>
      <c r="H406" s="2"/>
      <c r="I406" s="2"/>
      <c r="J406" s="2"/>
      <c r="K406" s="2"/>
      <c r="L406" s="14"/>
      <c r="M406" s="15" t="str">
        <f>IF(L406="","",'Categories &amp; Settings'!$B$10)</f>
        <v/>
      </c>
      <c r="N406" s="17" t="str">
        <f t="shared" si="12"/>
        <v/>
      </c>
      <c r="O406" s="17" t="str">
        <f t="shared" si="13"/>
        <v/>
      </c>
      <c r="P406" s="2"/>
    </row>
    <row r="407" spans="1:16" ht="15">
      <c r="A407" s="2"/>
      <c r="B407" s="2"/>
      <c r="C407" s="2"/>
      <c r="D407" s="12" t="str">
        <f>IF(OR(A407="",B407="",C407=""),"",DATE(C407,MATCH(B407,'Categories &amp; Settings'!$J$5:$J$16,0),A407))</f>
        <v/>
      </c>
      <c r="E407" s="2"/>
      <c r="F407" s="2"/>
      <c r="G407" s="2"/>
      <c r="H407" s="2"/>
      <c r="I407" s="2"/>
      <c r="J407" s="2"/>
      <c r="K407" s="2"/>
      <c r="L407" s="14"/>
      <c r="M407" s="15" t="str">
        <f>IF(L407="","",'Categories &amp; Settings'!$B$10)</f>
        <v/>
      </c>
      <c r="N407" s="17" t="str">
        <f t="shared" si="12"/>
        <v/>
      </c>
      <c r="O407" s="17" t="str">
        <f t="shared" si="13"/>
        <v/>
      </c>
      <c r="P407" s="2"/>
    </row>
    <row r="408" spans="1:16" ht="15">
      <c r="A408" s="2"/>
      <c r="B408" s="2"/>
      <c r="C408" s="2"/>
      <c r="D408" s="12" t="str">
        <f>IF(OR(A408="",B408="",C408=""),"",DATE(C408,MATCH(B408,'Categories &amp; Settings'!$J$5:$J$16,0),A408))</f>
        <v/>
      </c>
      <c r="E408" s="2"/>
      <c r="F408" s="2"/>
      <c r="G408" s="2"/>
      <c r="H408" s="2"/>
      <c r="I408" s="2"/>
      <c r="J408" s="2"/>
      <c r="K408" s="2"/>
      <c r="L408" s="14"/>
      <c r="M408" s="15" t="str">
        <f>IF(L408="","",'Categories &amp; Settings'!$B$10)</f>
        <v/>
      </c>
      <c r="N408" s="17" t="str">
        <f t="shared" si="12"/>
        <v/>
      </c>
      <c r="O408" s="17" t="str">
        <f t="shared" si="13"/>
        <v/>
      </c>
      <c r="P408" s="2"/>
    </row>
    <row r="409" spans="1:16" ht="15">
      <c r="A409" s="2"/>
      <c r="B409" s="2"/>
      <c r="C409" s="2"/>
      <c r="D409" s="12" t="str">
        <f>IF(OR(A409="",B409="",C409=""),"",DATE(C409,MATCH(B409,'Categories &amp; Settings'!$J$5:$J$16,0),A409))</f>
        <v/>
      </c>
      <c r="E409" s="2"/>
      <c r="F409" s="2"/>
      <c r="G409" s="2"/>
      <c r="H409" s="2"/>
      <c r="I409" s="2"/>
      <c r="J409" s="2"/>
      <c r="K409" s="2"/>
      <c r="L409" s="14"/>
      <c r="M409" s="15" t="str">
        <f>IF(L409="","",'Categories &amp; Settings'!$B$10)</f>
        <v/>
      </c>
      <c r="N409" s="17" t="str">
        <f t="shared" si="12"/>
        <v/>
      </c>
      <c r="O409" s="17" t="str">
        <f t="shared" si="13"/>
        <v/>
      </c>
      <c r="P409" s="2"/>
    </row>
    <row r="410" spans="1:16" ht="15">
      <c r="A410" s="2"/>
      <c r="B410" s="2"/>
      <c r="C410" s="2"/>
      <c r="D410" s="12" t="str">
        <f>IF(OR(A410="",B410="",C410=""),"",DATE(C410,MATCH(B410,'Categories &amp; Settings'!$J$5:$J$16,0),A410))</f>
        <v/>
      </c>
      <c r="E410" s="2"/>
      <c r="F410" s="2"/>
      <c r="G410" s="2"/>
      <c r="H410" s="2"/>
      <c r="I410" s="2"/>
      <c r="J410" s="2"/>
      <c r="K410" s="2"/>
      <c r="L410" s="14"/>
      <c r="M410" s="15" t="str">
        <f>IF(L410="","",'Categories &amp; Settings'!$B$10)</f>
        <v/>
      </c>
      <c r="N410" s="17" t="str">
        <f t="shared" si="12"/>
        <v/>
      </c>
      <c r="O410" s="17" t="str">
        <f t="shared" si="13"/>
        <v/>
      </c>
      <c r="P410" s="2"/>
    </row>
    <row r="411" spans="1:16" ht="15">
      <c r="A411" s="2"/>
      <c r="B411" s="2"/>
      <c r="C411" s="2"/>
      <c r="D411" s="12" t="str">
        <f>IF(OR(A411="",B411="",C411=""),"",DATE(C411,MATCH(B411,'Categories &amp; Settings'!$J$5:$J$16,0),A411))</f>
        <v/>
      </c>
      <c r="E411" s="2"/>
      <c r="F411" s="2"/>
      <c r="G411" s="2"/>
      <c r="H411" s="2"/>
      <c r="I411" s="2"/>
      <c r="J411" s="2"/>
      <c r="K411" s="2"/>
      <c r="L411" s="14"/>
      <c r="M411" s="15" t="str">
        <f>IF(L411="","",'Categories &amp; Settings'!$B$10)</f>
        <v/>
      </c>
      <c r="N411" s="17" t="str">
        <f t="shared" si="12"/>
        <v/>
      </c>
      <c r="O411" s="17" t="str">
        <f t="shared" si="13"/>
        <v/>
      </c>
      <c r="P411" s="2"/>
    </row>
    <row r="412" spans="1:16" ht="15">
      <c r="A412" s="2"/>
      <c r="B412" s="2"/>
      <c r="C412" s="2"/>
      <c r="D412" s="12" t="str">
        <f>IF(OR(A412="",B412="",C412=""),"",DATE(C412,MATCH(B412,'Categories &amp; Settings'!$J$5:$J$16,0),A412))</f>
        <v/>
      </c>
      <c r="E412" s="2"/>
      <c r="F412" s="2"/>
      <c r="G412" s="2"/>
      <c r="H412" s="2"/>
      <c r="I412" s="2"/>
      <c r="J412" s="2"/>
      <c r="K412" s="2"/>
      <c r="L412" s="14"/>
      <c r="M412" s="15" t="str">
        <f>IF(L412="","",'Categories &amp; Settings'!$B$10)</f>
        <v/>
      </c>
      <c r="N412" s="17" t="str">
        <f t="shared" si="12"/>
        <v/>
      </c>
      <c r="O412" s="17" t="str">
        <f t="shared" si="13"/>
        <v/>
      </c>
      <c r="P412" s="2"/>
    </row>
    <row r="413" spans="1:16" ht="15">
      <c r="A413" s="2"/>
      <c r="B413" s="2"/>
      <c r="C413" s="2"/>
      <c r="D413" s="12" t="str">
        <f>IF(OR(A413="",B413="",C413=""),"",DATE(C413,MATCH(B413,'Categories &amp; Settings'!$J$5:$J$16,0),A413))</f>
        <v/>
      </c>
      <c r="E413" s="2"/>
      <c r="F413" s="2"/>
      <c r="G413" s="2"/>
      <c r="H413" s="2"/>
      <c r="I413" s="2"/>
      <c r="J413" s="2"/>
      <c r="K413" s="2"/>
      <c r="L413" s="14"/>
      <c r="M413" s="15" t="str">
        <f>IF(L413="","",'Categories &amp; Settings'!$B$10)</f>
        <v/>
      </c>
      <c r="N413" s="17" t="str">
        <f t="shared" si="12"/>
        <v/>
      </c>
      <c r="O413" s="17" t="str">
        <f t="shared" si="13"/>
        <v/>
      </c>
      <c r="P413" s="2"/>
    </row>
    <row r="414" spans="1:16" ht="15">
      <c r="A414" s="2"/>
      <c r="B414" s="2"/>
      <c r="C414" s="2"/>
      <c r="D414" s="12" t="str">
        <f>IF(OR(A414="",B414="",C414=""),"",DATE(C414,MATCH(B414,'Categories &amp; Settings'!$J$5:$J$16,0),A414))</f>
        <v/>
      </c>
      <c r="E414" s="2"/>
      <c r="F414" s="2"/>
      <c r="G414" s="2"/>
      <c r="H414" s="2"/>
      <c r="I414" s="2"/>
      <c r="J414" s="2"/>
      <c r="K414" s="2"/>
      <c r="L414" s="14"/>
      <c r="M414" s="15" t="str">
        <f>IF(L414="","",'Categories &amp; Settings'!$B$10)</f>
        <v/>
      </c>
      <c r="N414" s="17" t="str">
        <f t="shared" si="12"/>
        <v/>
      </c>
      <c r="O414" s="17" t="str">
        <f t="shared" si="13"/>
        <v/>
      </c>
      <c r="P414" s="2"/>
    </row>
    <row r="415" spans="1:16" ht="15">
      <c r="A415" s="2"/>
      <c r="B415" s="2"/>
      <c r="C415" s="2"/>
      <c r="D415" s="12" t="str">
        <f>IF(OR(A415="",B415="",C415=""),"",DATE(C415,MATCH(B415,'Categories &amp; Settings'!$J$5:$J$16,0),A415))</f>
        <v/>
      </c>
      <c r="E415" s="2"/>
      <c r="F415" s="2"/>
      <c r="G415" s="2"/>
      <c r="H415" s="2"/>
      <c r="I415" s="2"/>
      <c r="J415" s="2"/>
      <c r="K415" s="2"/>
      <c r="L415" s="14"/>
      <c r="M415" s="15" t="str">
        <f>IF(L415="","",'Categories &amp; Settings'!$B$10)</f>
        <v/>
      </c>
      <c r="N415" s="17" t="str">
        <f t="shared" si="12"/>
        <v/>
      </c>
      <c r="O415" s="17" t="str">
        <f t="shared" si="13"/>
        <v/>
      </c>
      <c r="P415" s="2"/>
    </row>
    <row r="416" spans="1:16" ht="15">
      <c r="A416" s="2"/>
      <c r="B416" s="2"/>
      <c r="C416" s="2"/>
      <c r="D416" s="12" t="str">
        <f>IF(OR(A416="",B416="",C416=""),"",DATE(C416,MATCH(B416,'Categories &amp; Settings'!$J$5:$J$16,0),A416))</f>
        <v/>
      </c>
      <c r="E416" s="2"/>
      <c r="F416" s="2"/>
      <c r="G416" s="2"/>
      <c r="H416" s="2"/>
      <c r="I416" s="2"/>
      <c r="J416" s="2"/>
      <c r="K416" s="2"/>
      <c r="L416" s="14"/>
      <c r="M416" s="15" t="str">
        <f>IF(L416="","",'Categories &amp; Settings'!$B$10)</f>
        <v/>
      </c>
      <c r="N416" s="17" t="str">
        <f t="shared" si="12"/>
        <v/>
      </c>
      <c r="O416" s="17" t="str">
        <f t="shared" si="13"/>
        <v/>
      </c>
      <c r="P416" s="2"/>
    </row>
    <row r="417" spans="1:16" ht="15">
      <c r="A417" s="2"/>
      <c r="B417" s="2"/>
      <c r="C417" s="2"/>
      <c r="D417" s="12" t="str">
        <f>IF(OR(A417="",B417="",C417=""),"",DATE(C417,MATCH(B417,'Categories &amp; Settings'!$J$5:$J$16,0),A417))</f>
        <v/>
      </c>
      <c r="E417" s="2"/>
      <c r="F417" s="2"/>
      <c r="G417" s="2"/>
      <c r="H417" s="2"/>
      <c r="I417" s="2"/>
      <c r="J417" s="2"/>
      <c r="K417" s="2"/>
      <c r="L417" s="14"/>
      <c r="M417" s="15" t="str">
        <f>IF(L417="","",'Categories &amp; Settings'!$B$10)</f>
        <v/>
      </c>
      <c r="N417" s="17" t="str">
        <f t="shared" si="12"/>
        <v/>
      </c>
      <c r="O417" s="17" t="str">
        <f t="shared" si="13"/>
        <v/>
      </c>
      <c r="P417" s="2"/>
    </row>
    <row r="418" spans="1:16" ht="15">
      <c r="A418" s="2"/>
      <c r="B418" s="2"/>
      <c r="C418" s="2"/>
      <c r="D418" s="12" t="str">
        <f>IF(OR(A418="",B418="",C418=""),"",DATE(C418,MATCH(B418,'Categories &amp; Settings'!$J$5:$J$16,0),A418))</f>
        <v/>
      </c>
      <c r="E418" s="2"/>
      <c r="F418" s="2"/>
      <c r="G418" s="2"/>
      <c r="H418" s="2"/>
      <c r="I418" s="2"/>
      <c r="J418" s="2"/>
      <c r="K418" s="2"/>
      <c r="L418" s="14"/>
      <c r="M418" s="15" t="str">
        <f>IF(L418="","",'Categories &amp; Settings'!$B$10)</f>
        <v/>
      </c>
      <c r="N418" s="17" t="str">
        <f t="shared" si="12"/>
        <v/>
      </c>
      <c r="O418" s="17" t="str">
        <f t="shared" si="13"/>
        <v/>
      </c>
      <c r="P418" s="2"/>
    </row>
    <row r="419" spans="1:16" ht="15">
      <c r="A419" s="2"/>
      <c r="B419" s="2"/>
      <c r="C419" s="2"/>
      <c r="D419" s="12" t="str">
        <f>IF(OR(A419="",B419="",C419=""),"",DATE(C419,MATCH(B419,'Categories &amp; Settings'!$J$5:$J$16,0),A419))</f>
        <v/>
      </c>
      <c r="E419" s="2"/>
      <c r="F419" s="2"/>
      <c r="G419" s="2"/>
      <c r="H419" s="2"/>
      <c r="I419" s="2"/>
      <c r="J419" s="2"/>
      <c r="K419" s="2"/>
      <c r="L419" s="14"/>
      <c r="M419" s="15" t="str">
        <f>IF(L419="","",'Categories &amp; Settings'!$B$10)</f>
        <v/>
      </c>
      <c r="N419" s="17" t="str">
        <f t="shared" si="12"/>
        <v/>
      </c>
      <c r="O419" s="17" t="str">
        <f t="shared" si="13"/>
        <v/>
      </c>
      <c r="P419" s="2"/>
    </row>
    <row r="420" spans="1:16" ht="15">
      <c r="A420" s="2"/>
      <c r="B420" s="2"/>
      <c r="C420" s="2"/>
      <c r="D420" s="12" t="str">
        <f>IF(OR(A420="",B420="",C420=""),"",DATE(C420,MATCH(B420,'Categories &amp; Settings'!$J$5:$J$16,0),A420))</f>
        <v/>
      </c>
      <c r="E420" s="2"/>
      <c r="F420" s="2"/>
      <c r="G420" s="2"/>
      <c r="H420" s="2"/>
      <c r="I420" s="2"/>
      <c r="J420" s="2"/>
      <c r="K420" s="2"/>
      <c r="L420" s="14"/>
      <c r="M420" s="15" t="str">
        <f>IF(L420="","",'Categories &amp; Settings'!$B$10)</f>
        <v/>
      </c>
      <c r="N420" s="17" t="str">
        <f t="shared" si="12"/>
        <v/>
      </c>
      <c r="O420" s="17" t="str">
        <f t="shared" si="13"/>
        <v/>
      </c>
      <c r="P420" s="2"/>
    </row>
    <row r="421" spans="1:16" ht="15">
      <c r="A421" s="2"/>
      <c r="B421" s="2"/>
      <c r="C421" s="2"/>
      <c r="D421" s="12" t="str">
        <f>IF(OR(A421="",B421="",C421=""),"",DATE(C421,MATCH(B421,'Categories &amp; Settings'!$J$5:$J$16,0),A421))</f>
        <v/>
      </c>
      <c r="E421" s="2"/>
      <c r="F421" s="2"/>
      <c r="G421" s="2"/>
      <c r="H421" s="2"/>
      <c r="I421" s="2"/>
      <c r="J421" s="2"/>
      <c r="K421" s="2"/>
      <c r="L421" s="14"/>
      <c r="M421" s="15" t="str">
        <f>IF(L421="","",'Categories &amp; Settings'!$B$10)</f>
        <v/>
      </c>
      <c r="N421" s="17" t="str">
        <f t="shared" si="12"/>
        <v/>
      </c>
      <c r="O421" s="17" t="str">
        <f t="shared" si="13"/>
        <v/>
      </c>
      <c r="P421" s="2"/>
    </row>
    <row r="422" spans="1:16" ht="15">
      <c r="A422" s="2"/>
      <c r="B422" s="2"/>
      <c r="C422" s="2"/>
      <c r="D422" s="12" t="str">
        <f>IF(OR(A422="",B422="",C422=""),"",DATE(C422,MATCH(B422,'Categories &amp; Settings'!$J$5:$J$16,0),A422))</f>
        <v/>
      </c>
      <c r="E422" s="2"/>
      <c r="F422" s="2"/>
      <c r="G422" s="2"/>
      <c r="H422" s="2"/>
      <c r="I422" s="2"/>
      <c r="J422" s="2"/>
      <c r="K422" s="2"/>
      <c r="L422" s="14"/>
      <c r="M422" s="15" t="str">
        <f>IF(L422="","",'Categories &amp; Settings'!$B$10)</f>
        <v/>
      </c>
      <c r="N422" s="17" t="str">
        <f t="shared" si="12"/>
        <v/>
      </c>
      <c r="O422" s="17" t="str">
        <f t="shared" si="13"/>
        <v/>
      </c>
      <c r="P422" s="2"/>
    </row>
    <row r="423" spans="1:16" ht="15">
      <c r="A423" s="2"/>
      <c r="B423" s="2"/>
      <c r="C423" s="2"/>
      <c r="D423" s="12" t="str">
        <f>IF(OR(A423="",B423="",C423=""),"",DATE(C423,MATCH(B423,'Categories &amp; Settings'!$J$5:$J$16,0),A423))</f>
        <v/>
      </c>
      <c r="E423" s="2"/>
      <c r="F423" s="2"/>
      <c r="G423" s="2"/>
      <c r="H423" s="2"/>
      <c r="I423" s="2"/>
      <c r="J423" s="2"/>
      <c r="K423" s="2"/>
      <c r="L423" s="14"/>
      <c r="M423" s="15" t="str">
        <f>IF(L423="","",'Categories &amp; Settings'!$B$10)</f>
        <v/>
      </c>
      <c r="N423" s="17" t="str">
        <f t="shared" si="12"/>
        <v/>
      </c>
      <c r="O423" s="17" t="str">
        <f t="shared" si="13"/>
        <v/>
      </c>
      <c r="P423" s="2"/>
    </row>
    <row r="424" spans="1:16" ht="15">
      <c r="A424" s="2"/>
      <c r="B424" s="2"/>
      <c r="C424" s="2"/>
      <c r="D424" s="12" t="str">
        <f>IF(OR(A424="",B424="",C424=""),"",DATE(C424,MATCH(B424,'Categories &amp; Settings'!$J$5:$J$16,0),A424))</f>
        <v/>
      </c>
      <c r="E424" s="2"/>
      <c r="F424" s="2"/>
      <c r="G424" s="2"/>
      <c r="H424" s="2"/>
      <c r="I424" s="2"/>
      <c r="J424" s="2"/>
      <c r="K424" s="2"/>
      <c r="L424" s="14"/>
      <c r="M424" s="15" t="str">
        <f>IF(L424="","",'Categories &amp; Settings'!$B$10)</f>
        <v/>
      </c>
      <c r="N424" s="17" t="str">
        <f t="shared" si="12"/>
        <v/>
      </c>
      <c r="O424" s="17" t="str">
        <f t="shared" si="13"/>
        <v/>
      </c>
      <c r="P424" s="2"/>
    </row>
    <row r="425" spans="1:16" ht="15">
      <c r="A425" s="2"/>
      <c r="B425" s="2"/>
      <c r="C425" s="2"/>
      <c r="D425" s="12" t="str">
        <f>IF(OR(A425="",B425="",C425=""),"",DATE(C425,MATCH(B425,'Categories &amp; Settings'!$J$5:$J$16,0),A425))</f>
        <v/>
      </c>
      <c r="E425" s="2"/>
      <c r="F425" s="2"/>
      <c r="G425" s="2"/>
      <c r="H425" s="2"/>
      <c r="I425" s="2"/>
      <c r="J425" s="2"/>
      <c r="K425" s="2"/>
      <c r="L425" s="14"/>
      <c r="M425" s="15" t="str">
        <f>IF(L425="","",'Categories &amp; Settings'!$B$10)</f>
        <v/>
      </c>
      <c r="N425" s="17" t="str">
        <f t="shared" si="12"/>
        <v/>
      </c>
      <c r="O425" s="17" t="str">
        <f t="shared" si="13"/>
        <v/>
      </c>
      <c r="P425" s="2"/>
    </row>
    <row r="426" spans="1:16" ht="15">
      <c r="A426" s="2"/>
      <c r="B426" s="2"/>
      <c r="C426" s="2"/>
      <c r="D426" s="12" t="str">
        <f>IF(OR(A426="",B426="",C426=""),"",DATE(C426,MATCH(B426,'Categories &amp; Settings'!$J$5:$J$16,0),A426))</f>
        <v/>
      </c>
      <c r="E426" s="2"/>
      <c r="F426" s="2"/>
      <c r="G426" s="2"/>
      <c r="H426" s="2"/>
      <c r="I426" s="2"/>
      <c r="J426" s="2"/>
      <c r="K426" s="2"/>
      <c r="L426" s="14"/>
      <c r="M426" s="15" t="str">
        <f>IF(L426="","",'Categories &amp; Settings'!$B$10)</f>
        <v/>
      </c>
      <c r="N426" s="17" t="str">
        <f t="shared" si="12"/>
        <v/>
      </c>
      <c r="O426" s="17" t="str">
        <f t="shared" si="13"/>
        <v/>
      </c>
      <c r="P426" s="2"/>
    </row>
    <row r="427" spans="1:16" ht="15">
      <c r="A427" s="2"/>
      <c r="B427" s="2"/>
      <c r="C427" s="2"/>
      <c r="D427" s="12" t="str">
        <f>IF(OR(A427="",B427="",C427=""),"",DATE(C427,MATCH(B427,'Categories &amp; Settings'!$J$5:$J$16,0),A427))</f>
        <v/>
      </c>
      <c r="E427" s="2"/>
      <c r="F427" s="2"/>
      <c r="G427" s="2"/>
      <c r="H427" s="2"/>
      <c r="I427" s="2"/>
      <c r="J427" s="2"/>
      <c r="K427" s="2"/>
      <c r="L427" s="14"/>
      <c r="M427" s="15" t="str">
        <f>IF(L427="","",'Categories &amp; Settings'!$B$10)</f>
        <v/>
      </c>
      <c r="N427" s="17" t="str">
        <f t="shared" si="12"/>
        <v/>
      </c>
      <c r="O427" s="17" t="str">
        <f t="shared" si="13"/>
        <v/>
      </c>
      <c r="P427" s="2"/>
    </row>
    <row r="428" spans="1:16" ht="15">
      <c r="A428" s="2"/>
      <c r="B428" s="2"/>
      <c r="C428" s="2"/>
      <c r="D428" s="12" t="str">
        <f>IF(OR(A428="",B428="",C428=""),"",DATE(C428,MATCH(B428,'Categories &amp; Settings'!$J$5:$J$16,0),A428))</f>
        <v/>
      </c>
      <c r="E428" s="2"/>
      <c r="F428" s="2"/>
      <c r="G428" s="2"/>
      <c r="H428" s="2"/>
      <c r="I428" s="2"/>
      <c r="J428" s="2"/>
      <c r="K428" s="2"/>
      <c r="L428" s="14"/>
      <c r="M428" s="15" t="str">
        <f>IF(L428="","",'Categories &amp; Settings'!$B$10)</f>
        <v/>
      </c>
      <c r="N428" s="17" t="str">
        <f t="shared" si="12"/>
        <v/>
      </c>
      <c r="O428" s="17" t="str">
        <f t="shared" si="13"/>
        <v/>
      </c>
      <c r="P428" s="2"/>
    </row>
    <row r="429" spans="1:16" ht="15">
      <c r="A429" s="2"/>
      <c r="B429" s="2"/>
      <c r="C429" s="2"/>
      <c r="D429" s="12" t="str">
        <f>IF(OR(A429="",B429="",C429=""),"",DATE(C429,MATCH(B429,'Categories &amp; Settings'!$J$5:$J$16,0),A429))</f>
        <v/>
      </c>
      <c r="E429" s="2"/>
      <c r="F429" s="2"/>
      <c r="G429" s="2"/>
      <c r="H429" s="2"/>
      <c r="I429" s="2"/>
      <c r="J429" s="2"/>
      <c r="K429" s="2"/>
      <c r="L429" s="14"/>
      <c r="M429" s="15" t="str">
        <f>IF(L429="","",'Categories &amp; Settings'!$B$10)</f>
        <v/>
      </c>
      <c r="N429" s="17" t="str">
        <f t="shared" si="12"/>
        <v/>
      </c>
      <c r="O429" s="17" t="str">
        <f t="shared" si="13"/>
        <v/>
      </c>
      <c r="P429" s="2"/>
    </row>
    <row r="430" spans="1:16" ht="15">
      <c r="A430" s="2"/>
      <c r="B430" s="2"/>
      <c r="C430" s="2"/>
      <c r="D430" s="12" t="str">
        <f>IF(OR(A430="",B430="",C430=""),"",DATE(C430,MATCH(B430,'Categories &amp; Settings'!$J$5:$J$16,0),A430))</f>
        <v/>
      </c>
      <c r="E430" s="2"/>
      <c r="F430" s="2"/>
      <c r="G430" s="2"/>
      <c r="H430" s="2"/>
      <c r="I430" s="2"/>
      <c r="J430" s="2"/>
      <c r="K430" s="2"/>
      <c r="L430" s="14"/>
      <c r="M430" s="15" t="str">
        <f>IF(L430="","",'Categories &amp; Settings'!$B$10)</f>
        <v/>
      </c>
      <c r="N430" s="17" t="str">
        <f t="shared" si="12"/>
        <v/>
      </c>
      <c r="O430" s="17" t="str">
        <f t="shared" si="13"/>
        <v/>
      </c>
      <c r="P430" s="2"/>
    </row>
    <row r="431" spans="1:16" ht="15">
      <c r="A431" s="2"/>
      <c r="B431" s="2"/>
      <c r="C431" s="2"/>
      <c r="D431" s="12" t="str">
        <f>IF(OR(A431="",B431="",C431=""),"",DATE(C431,MATCH(B431,'Categories &amp; Settings'!$J$5:$J$16,0),A431))</f>
        <v/>
      </c>
      <c r="E431" s="2"/>
      <c r="F431" s="2"/>
      <c r="G431" s="2"/>
      <c r="H431" s="2"/>
      <c r="I431" s="2"/>
      <c r="J431" s="2"/>
      <c r="K431" s="2"/>
      <c r="L431" s="14"/>
      <c r="M431" s="15" t="str">
        <f>IF(L431="","",'Categories &amp; Settings'!$B$10)</f>
        <v/>
      </c>
      <c r="N431" s="17" t="str">
        <f t="shared" si="12"/>
        <v/>
      </c>
      <c r="O431" s="17" t="str">
        <f t="shared" si="13"/>
        <v/>
      </c>
      <c r="P431" s="2"/>
    </row>
    <row r="432" spans="1:16" ht="15">
      <c r="A432" s="2"/>
      <c r="B432" s="2"/>
      <c r="C432" s="2"/>
      <c r="D432" s="12" t="str">
        <f>IF(OR(A432="",B432="",C432=""),"",DATE(C432,MATCH(B432,'Categories &amp; Settings'!$J$5:$J$16,0),A432))</f>
        <v/>
      </c>
      <c r="E432" s="2"/>
      <c r="F432" s="2"/>
      <c r="G432" s="2"/>
      <c r="H432" s="2"/>
      <c r="I432" s="2"/>
      <c r="J432" s="2"/>
      <c r="K432" s="2"/>
      <c r="L432" s="14"/>
      <c r="M432" s="15" t="str">
        <f>IF(L432="","",'Categories &amp; Settings'!$B$10)</f>
        <v/>
      </c>
      <c r="N432" s="17" t="str">
        <f t="shared" si="12"/>
        <v/>
      </c>
      <c r="O432" s="17" t="str">
        <f t="shared" si="13"/>
        <v/>
      </c>
      <c r="P432" s="2"/>
    </row>
    <row r="433" spans="1:16" ht="15">
      <c r="A433" s="2"/>
      <c r="B433" s="2"/>
      <c r="C433" s="2"/>
      <c r="D433" s="12" t="str">
        <f>IF(OR(A433="",B433="",C433=""),"",DATE(C433,MATCH(B433,'Categories &amp; Settings'!$J$5:$J$16,0),A433))</f>
        <v/>
      </c>
      <c r="E433" s="2"/>
      <c r="F433" s="2"/>
      <c r="G433" s="2"/>
      <c r="H433" s="2"/>
      <c r="I433" s="2"/>
      <c r="J433" s="2"/>
      <c r="K433" s="2"/>
      <c r="L433" s="14"/>
      <c r="M433" s="15" t="str">
        <f>IF(L433="","",'Categories &amp; Settings'!$B$10)</f>
        <v/>
      </c>
      <c r="N433" s="17" t="str">
        <f t="shared" si="12"/>
        <v/>
      </c>
      <c r="O433" s="17" t="str">
        <f t="shared" si="13"/>
        <v/>
      </c>
      <c r="P433" s="2"/>
    </row>
    <row r="434" spans="1:16" ht="15">
      <c r="A434" s="2"/>
      <c r="B434" s="2"/>
      <c r="C434" s="2"/>
      <c r="D434" s="12" t="str">
        <f>IF(OR(A434="",B434="",C434=""),"",DATE(C434,MATCH(B434,'Categories &amp; Settings'!$J$5:$J$16,0),A434))</f>
        <v/>
      </c>
      <c r="E434" s="2"/>
      <c r="F434" s="2"/>
      <c r="G434" s="2"/>
      <c r="H434" s="2"/>
      <c r="I434" s="2"/>
      <c r="J434" s="2"/>
      <c r="K434" s="2"/>
      <c r="L434" s="14"/>
      <c r="M434" s="15" t="str">
        <f>IF(L434="","",'Categories &amp; Settings'!$B$10)</f>
        <v/>
      </c>
      <c r="N434" s="17" t="str">
        <f t="shared" si="12"/>
        <v/>
      </c>
      <c r="O434" s="17" t="str">
        <f t="shared" si="13"/>
        <v/>
      </c>
      <c r="P434" s="2"/>
    </row>
    <row r="435" spans="1:16" ht="15">
      <c r="A435" s="2"/>
      <c r="B435" s="2"/>
      <c r="C435" s="2"/>
      <c r="D435" s="12" t="str">
        <f>IF(OR(A435="",B435="",C435=""),"",DATE(C435,MATCH(B435,'Categories &amp; Settings'!$J$5:$J$16,0),A435))</f>
        <v/>
      </c>
      <c r="E435" s="2"/>
      <c r="F435" s="2"/>
      <c r="G435" s="2"/>
      <c r="H435" s="2"/>
      <c r="I435" s="2"/>
      <c r="J435" s="2"/>
      <c r="K435" s="2"/>
      <c r="L435" s="14"/>
      <c r="M435" s="15" t="str">
        <f>IF(L435="","",'Categories &amp; Settings'!$B$10)</f>
        <v/>
      </c>
      <c r="N435" s="17" t="str">
        <f t="shared" si="12"/>
        <v/>
      </c>
      <c r="O435" s="17" t="str">
        <f t="shared" si="13"/>
        <v/>
      </c>
      <c r="P435" s="2"/>
    </row>
    <row r="436" spans="1:16" ht="15">
      <c r="A436" s="2"/>
      <c r="B436" s="2"/>
      <c r="C436" s="2"/>
      <c r="D436" s="12" t="str">
        <f>IF(OR(A436="",B436="",C436=""),"",DATE(C436,MATCH(B436,'Categories &amp; Settings'!$J$5:$J$16,0),A436))</f>
        <v/>
      </c>
      <c r="E436" s="2"/>
      <c r="F436" s="2"/>
      <c r="G436" s="2"/>
      <c r="H436" s="2"/>
      <c r="I436" s="2"/>
      <c r="J436" s="2"/>
      <c r="K436" s="2"/>
      <c r="L436" s="14"/>
      <c r="M436" s="15" t="str">
        <f>IF(L436="","",'Categories &amp; Settings'!$B$10)</f>
        <v/>
      </c>
      <c r="N436" s="17" t="str">
        <f t="shared" si="12"/>
        <v/>
      </c>
      <c r="O436" s="17" t="str">
        <f t="shared" si="13"/>
        <v/>
      </c>
      <c r="P436" s="2"/>
    </row>
    <row r="437" spans="1:16" ht="15">
      <c r="A437" s="2"/>
      <c r="B437" s="2"/>
      <c r="C437" s="2"/>
      <c r="D437" s="12" t="str">
        <f>IF(OR(A437="",B437="",C437=""),"",DATE(C437,MATCH(B437,'Categories &amp; Settings'!$J$5:$J$16,0),A437))</f>
        <v/>
      </c>
      <c r="E437" s="2"/>
      <c r="F437" s="2"/>
      <c r="G437" s="2"/>
      <c r="H437" s="2"/>
      <c r="I437" s="2"/>
      <c r="J437" s="2"/>
      <c r="K437" s="2"/>
      <c r="L437" s="14"/>
      <c r="M437" s="15" t="str">
        <f>IF(L437="","",'Categories &amp; Settings'!$B$10)</f>
        <v/>
      </c>
      <c r="N437" s="17" t="str">
        <f t="shared" si="12"/>
        <v/>
      </c>
      <c r="O437" s="17" t="str">
        <f t="shared" si="13"/>
        <v/>
      </c>
      <c r="P437" s="2"/>
    </row>
    <row r="438" spans="1:16" ht="15">
      <c r="A438" s="2"/>
      <c r="B438" s="2"/>
      <c r="C438" s="2"/>
      <c r="D438" s="12" t="str">
        <f>IF(OR(A438="",B438="",C438=""),"",DATE(C438,MATCH(B438,'Categories &amp; Settings'!$J$5:$J$16,0),A438))</f>
        <v/>
      </c>
      <c r="E438" s="2"/>
      <c r="F438" s="2"/>
      <c r="G438" s="2"/>
      <c r="H438" s="2"/>
      <c r="I438" s="2"/>
      <c r="J438" s="2"/>
      <c r="K438" s="2"/>
      <c r="L438" s="14"/>
      <c r="M438" s="15" t="str">
        <f>IF(L438="","",'Categories &amp; Settings'!$B$10)</f>
        <v/>
      </c>
      <c r="N438" s="17" t="str">
        <f t="shared" si="12"/>
        <v/>
      </c>
      <c r="O438" s="17" t="str">
        <f t="shared" si="13"/>
        <v/>
      </c>
      <c r="P438" s="2"/>
    </row>
    <row r="439" spans="1:16" ht="15">
      <c r="A439" s="2"/>
      <c r="B439" s="2"/>
      <c r="C439" s="2"/>
      <c r="D439" s="12" t="str">
        <f>IF(OR(A439="",B439="",C439=""),"",DATE(C439,MATCH(B439,'Categories &amp; Settings'!$J$5:$J$16,0),A439))</f>
        <v/>
      </c>
      <c r="E439" s="2"/>
      <c r="F439" s="2"/>
      <c r="G439" s="2"/>
      <c r="H439" s="2"/>
      <c r="I439" s="2"/>
      <c r="J439" s="2"/>
      <c r="K439" s="2"/>
      <c r="L439" s="14"/>
      <c r="M439" s="15" t="str">
        <f>IF(L439="","",'Categories &amp; Settings'!$B$10)</f>
        <v/>
      </c>
      <c r="N439" s="17" t="str">
        <f t="shared" si="12"/>
        <v/>
      </c>
      <c r="O439" s="17" t="str">
        <f t="shared" si="13"/>
        <v/>
      </c>
      <c r="P439" s="2"/>
    </row>
    <row r="440" spans="1:16" ht="15">
      <c r="A440" s="2"/>
      <c r="B440" s="2"/>
      <c r="C440" s="2"/>
      <c r="D440" s="12" t="str">
        <f>IF(OR(A440="",B440="",C440=""),"",DATE(C440,MATCH(B440,'Categories &amp; Settings'!$J$5:$J$16,0),A440))</f>
        <v/>
      </c>
      <c r="E440" s="2"/>
      <c r="F440" s="2"/>
      <c r="G440" s="2"/>
      <c r="H440" s="2"/>
      <c r="I440" s="2"/>
      <c r="J440" s="2"/>
      <c r="K440" s="2"/>
      <c r="L440" s="14"/>
      <c r="M440" s="15" t="str">
        <f>IF(L440="","",'Categories &amp; Settings'!$B$10)</f>
        <v/>
      </c>
      <c r="N440" s="17" t="str">
        <f t="shared" si="12"/>
        <v/>
      </c>
      <c r="O440" s="17" t="str">
        <f t="shared" si="13"/>
        <v/>
      </c>
      <c r="P440" s="2"/>
    </row>
    <row r="441" spans="1:16" ht="15">
      <c r="A441" s="2"/>
      <c r="B441" s="2"/>
      <c r="C441" s="2"/>
      <c r="D441" s="12" t="str">
        <f>IF(OR(A441="",B441="",C441=""),"",DATE(C441,MATCH(B441,'Categories &amp; Settings'!$J$5:$J$16,0),A441))</f>
        <v/>
      </c>
      <c r="E441" s="2"/>
      <c r="F441" s="2"/>
      <c r="G441" s="2"/>
      <c r="H441" s="2"/>
      <c r="I441" s="2"/>
      <c r="J441" s="2"/>
      <c r="K441" s="2"/>
      <c r="L441" s="14"/>
      <c r="M441" s="15" t="str">
        <f>IF(L441="","",'Categories &amp; Settings'!$B$10)</f>
        <v/>
      </c>
      <c r="N441" s="17" t="str">
        <f t="shared" si="12"/>
        <v/>
      </c>
      <c r="O441" s="17" t="str">
        <f t="shared" si="13"/>
        <v/>
      </c>
      <c r="P441" s="2"/>
    </row>
    <row r="442" spans="1:16" ht="15">
      <c r="A442" s="2"/>
      <c r="B442" s="2"/>
      <c r="C442" s="2"/>
      <c r="D442" s="12" t="str">
        <f>IF(OR(A442="",B442="",C442=""),"",DATE(C442,MATCH(B442,'Categories &amp; Settings'!$J$5:$J$16,0),A442))</f>
        <v/>
      </c>
      <c r="E442" s="2"/>
      <c r="F442" s="2"/>
      <c r="G442" s="2"/>
      <c r="H442" s="2"/>
      <c r="I442" s="2"/>
      <c r="J442" s="2"/>
      <c r="K442" s="2"/>
      <c r="L442" s="14"/>
      <c r="M442" s="15" t="str">
        <f>IF(L442="","",'Categories &amp; Settings'!$B$10)</f>
        <v/>
      </c>
      <c r="N442" s="17" t="str">
        <f t="shared" si="12"/>
        <v/>
      </c>
      <c r="O442" s="17" t="str">
        <f t="shared" si="13"/>
        <v/>
      </c>
      <c r="P442" s="2"/>
    </row>
    <row r="443" spans="1:16" ht="15">
      <c r="A443" s="2"/>
      <c r="B443" s="2"/>
      <c r="C443" s="2"/>
      <c r="D443" s="12" t="str">
        <f>IF(OR(A443="",B443="",C443=""),"",DATE(C443,MATCH(B443,'Categories &amp; Settings'!$J$5:$J$16,0),A443))</f>
        <v/>
      </c>
      <c r="E443" s="2"/>
      <c r="F443" s="2"/>
      <c r="G443" s="2"/>
      <c r="H443" s="2"/>
      <c r="I443" s="2"/>
      <c r="J443" s="2"/>
      <c r="K443" s="2"/>
      <c r="L443" s="14"/>
      <c r="M443" s="15" t="str">
        <f>IF(L443="","",'Categories &amp; Settings'!$B$10)</f>
        <v/>
      </c>
      <c r="N443" s="17" t="str">
        <f t="shared" si="12"/>
        <v/>
      </c>
      <c r="O443" s="17" t="str">
        <f t="shared" si="13"/>
        <v/>
      </c>
      <c r="P443" s="2"/>
    </row>
    <row r="444" spans="1:16" ht="15">
      <c r="A444" s="2"/>
      <c r="B444" s="2"/>
      <c r="C444" s="2"/>
      <c r="D444" s="12" t="str">
        <f>IF(OR(A444="",B444="",C444=""),"",DATE(C444,MATCH(B444,'Categories &amp; Settings'!$J$5:$J$16,0),A444))</f>
        <v/>
      </c>
      <c r="E444" s="2"/>
      <c r="F444" s="2"/>
      <c r="G444" s="2"/>
      <c r="H444" s="2"/>
      <c r="I444" s="2"/>
      <c r="J444" s="2"/>
      <c r="K444" s="2"/>
      <c r="L444" s="14"/>
      <c r="M444" s="15" t="str">
        <f>IF(L444="","",'Categories &amp; Settings'!$B$10)</f>
        <v/>
      </c>
      <c r="N444" s="17" t="str">
        <f t="shared" si="12"/>
        <v/>
      </c>
      <c r="O444" s="17" t="str">
        <f t="shared" si="13"/>
        <v/>
      </c>
      <c r="P444" s="2"/>
    </row>
    <row r="445" spans="1:16" ht="15">
      <c r="A445" s="2"/>
      <c r="B445" s="2"/>
      <c r="C445" s="2"/>
      <c r="D445" s="12" t="str">
        <f>IF(OR(A445="",B445="",C445=""),"",DATE(C445,MATCH(B445,'Categories &amp; Settings'!$J$5:$J$16,0),A445))</f>
        <v/>
      </c>
      <c r="E445" s="2"/>
      <c r="F445" s="2"/>
      <c r="G445" s="2"/>
      <c r="H445" s="2"/>
      <c r="I445" s="2"/>
      <c r="J445" s="2"/>
      <c r="K445" s="2"/>
      <c r="L445" s="14"/>
      <c r="M445" s="15" t="str">
        <f>IF(L445="","",'Categories &amp; Settings'!$B$10)</f>
        <v/>
      </c>
      <c r="N445" s="17" t="str">
        <f t="shared" si="12"/>
        <v/>
      </c>
      <c r="O445" s="17" t="str">
        <f t="shared" si="13"/>
        <v/>
      </c>
      <c r="P445" s="2"/>
    </row>
    <row r="446" spans="1:16" ht="15">
      <c r="A446" s="2"/>
      <c r="B446" s="2"/>
      <c r="C446" s="2"/>
      <c r="D446" s="12" t="str">
        <f>IF(OR(A446="",B446="",C446=""),"",DATE(C446,MATCH(B446,'Categories &amp; Settings'!$J$5:$J$16,0),A446))</f>
        <v/>
      </c>
      <c r="E446" s="2"/>
      <c r="F446" s="2"/>
      <c r="G446" s="2"/>
      <c r="H446" s="2"/>
      <c r="I446" s="2"/>
      <c r="J446" s="2"/>
      <c r="K446" s="2"/>
      <c r="L446" s="14"/>
      <c r="M446" s="15" t="str">
        <f>IF(L446="","",'Categories &amp; Settings'!$B$10)</f>
        <v/>
      </c>
      <c r="N446" s="17" t="str">
        <f t="shared" si="12"/>
        <v/>
      </c>
      <c r="O446" s="17" t="str">
        <f t="shared" si="13"/>
        <v/>
      </c>
      <c r="P446" s="2"/>
    </row>
    <row r="447" spans="1:16" ht="15">
      <c r="A447" s="2"/>
      <c r="B447" s="2"/>
      <c r="C447" s="2"/>
      <c r="D447" s="12" t="str">
        <f>IF(OR(A447="",B447="",C447=""),"",DATE(C447,MATCH(B447,'Categories &amp; Settings'!$J$5:$J$16,0),A447))</f>
        <v/>
      </c>
      <c r="E447" s="2"/>
      <c r="F447" s="2"/>
      <c r="G447" s="2"/>
      <c r="H447" s="2"/>
      <c r="I447" s="2"/>
      <c r="J447" s="2"/>
      <c r="K447" s="2"/>
      <c r="L447" s="14"/>
      <c r="M447" s="15" t="str">
        <f>IF(L447="","",'Categories &amp; Settings'!$B$10)</f>
        <v/>
      </c>
      <c r="N447" s="17" t="str">
        <f t="shared" si="12"/>
        <v/>
      </c>
      <c r="O447" s="17" t="str">
        <f t="shared" si="13"/>
        <v/>
      </c>
      <c r="P447" s="2"/>
    </row>
    <row r="448" spans="1:16" ht="15">
      <c r="A448" s="2"/>
      <c r="B448" s="2"/>
      <c r="C448" s="2"/>
      <c r="D448" s="12" t="str">
        <f>IF(OR(A448="",B448="",C448=""),"",DATE(C448,MATCH(B448,'Categories &amp; Settings'!$J$5:$J$16,0),A448))</f>
        <v/>
      </c>
      <c r="E448" s="2"/>
      <c r="F448" s="2"/>
      <c r="G448" s="2"/>
      <c r="H448" s="2"/>
      <c r="I448" s="2"/>
      <c r="J448" s="2"/>
      <c r="K448" s="2"/>
      <c r="L448" s="14"/>
      <c r="M448" s="15" t="str">
        <f>IF(L448="","",'Categories &amp; Settings'!$B$10)</f>
        <v/>
      </c>
      <c r="N448" s="17" t="str">
        <f t="shared" si="12"/>
        <v/>
      </c>
      <c r="O448" s="17" t="str">
        <f t="shared" si="13"/>
        <v/>
      </c>
      <c r="P448" s="2"/>
    </row>
    <row r="449" spans="1:16" ht="15">
      <c r="A449" s="2"/>
      <c r="B449" s="2"/>
      <c r="C449" s="2"/>
      <c r="D449" s="12" t="str">
        <f>IF(OR(A449="",B449="",C449=""),"",DATE(C449,MATCH(B449,'Categories &amp; Settings'!$J$5:$J$16,0),A449))</f>
        <v/>
      </c>
      <c r="E449" s="2"/>
      <c r="F449" s="2"/>
      <c r="G449" s="2"/>
      <c r="H449" s="2"/>
      <c r="I449" s="2"/>
      <c r="J449" s="2"/>
      <c r="K449" s="2"/>
      <c r="L449" s="14"/>
      <c r="M449" s="15" t="str">
        <f>IF(L449="","",'Categories &amp; Settings'!$B$10)</f>
        <v/>
      </c>
      <c r="N449" s="17" t="str">
        <f t="shared" si="12"/>
        <v/>
      </c>
      <c r="O449" s="17" t="str">
        <f t="shared" si="13"/>
        <v/>
      </c>
      <c r="P449" s="2"/>
    </row>
    <row r="450" spans="1:16" ht="15">
      <c r="A450" s="2"/>
      <c r="B450" s="2"/>
      <c r="C450" s="2"/>
      <c r="D450" s="12" t="str">
        <f>IF(OR(A450="",B450="",C450=""),"",DATE(C450,MATCH(B450,'Categories &amp; Settings'!$J$5:$J$16,0),A450))</f>
        <v/>
      </c>
      <c r="E450" s="2"/>
      <c r="F450" s="2"/>
      <c r="G450" s="2"/>
      <c r="H450" s="2"/>
      <c r="I450" s="2"/>
      <c r="J450" s="2"/>
      <c r="K450" s="2"/>
      <c r="L450" s="14"/>
      <c r="M450" s="15" t="str">
        <f>IF(L450="","",'Categories &amp; Settings'!$B$10)</f>
        <v/>
      </c>
      <c r="N450" s="17" t="str">
        <f t="shared" si="12"/>
        <v/>
      </c>
      <c r="O450" s="17" t="str">
        <f t="shared" si="13"/>
        <v/>
      </c>
      <c r="P450" s="2"/>
    </row>
    <row r="451" spans="1:16" ht="15">
      <c r="A451" s="2"/>
      <c r="B451" s="2"/>
      <c r="C451" s="2"/>
      <c r="D451" s="12" t="str">
        <f>IF(OR(A451="",B451="",C451=""),"",DATE(C451,MATCH(B451,'Categories &amp; Settings'!$J$5:$J$16,0),A451))</f>
        <v/>
      </c>
      <c r="E451" s="2"/>
      <c r="F451" s="2"/>
      <c r="G451" s="2"/>
      <c r="H451" s="2"/>
      <c r="I451" s="2"/>
      <c r="J451" s="2"/>
      <c r="K451" s="2"/>
      <c r="L451" s="14"/>
      <c r="M451" s="15" t="str">
        <f>IF(L451="","",'Categories &amp; Settings'!$B$10)</f>
        <v/>
      </c>
      <c r="N451" s="17" t="str">
        <f t="shared" si="12"/>
        <v/>
      </c>
      <c r="O451" s="17" t="str">
        <f t="shared" si="13"/>
        <v/>
      </c>
      <c r="P451" s="2"/>
    </row>
    <row r="452" spans="1:16" ht="15">
      <c r="A452" s="2"/>
      <c r="B452" s="2"/>
      <c r="C452" s="2"/>
      <c r="D452" s="12" t="str">
        <f>IF(OR(A452="",B452="",C452=""),"",DATE(C452,MATCH(B452,'Categories &amp; Settings'!$J$5:$J$16,0),A452))</f>
        <v/>
      </c>
      <c r="E452" s="2"/>
      <c r="F452" s="2"/>
      <c r="G452" s="2"/>
      <c r="H452" s="2"/>
      <c r="I452" s="2"/>
      <c r="J452" s="2"/>
      <c r="K452" s="2"/>
      <c r="L452" s="14"/>
      <c r="M452" s="15" t="str">
        <f>IF(L452="","",'Categories &amp; Settings'!$B$10)</f>
        <v/>
      </c>
      <c r="N452" s="17" t="str">
        <f t="shared" si="12"/>
        <v/>
      </c>
      <c r="O452" s="17" t="str">
        <f t="shared" si="13"/>
        <v/>
      </c>
      <c r="P452" s="2"/>
    </row>
    <row r="453" spans="1:16" ht="15">
      <c r="A453" s="2"/>
      <c r="B453" s="2"/>
      <c r="C453" s="2"/>
      <c r="D453" s="12" t="str">
        <f>IF(OR(A453="",B453="",C453=""),"",DATE(C453,MATCH(B453,'Categories &amp; Settings'!$J$5:$J$16,0),A453))</f>
        <v/>
      </c>
      <c r="E453" s="2"/>
      <c r="F453" s="2"/>
      <c r="G453" s="2"/>
      <c r="H453" s="2"/>
      <c r="I453" s="2"/>
      <c r="J453" s="2"/>
      <c r="K453" s="2"/>
      <c r="L453" s="14"/>
      <c r="M453" s="15" t="str">
        <f>IF(L453="","",'Categories &amp; Settings'!$B$10)</f>
        <v/>
      </c>
      <c r="N453" s="17" t="str">
        <f t="shared" ref="N453:N516" si="14">IF(L453="","",L453*M453)</f>
        <v/>
      </c>
      <c r="O453" s="17" t="str">
        <f t="shared" ref="O453:O516" si="15">IF(L453="","",L453+N453)</f>
        <v/>
      </c>
      <c r="P453" s="2"/>
    </row>
    <row r="454" spans="1:16" ht="15">
      <c r="A454" s="2"/>
      <c r="B454" s="2"/>
      <c r="C454" s="2"/>
      <c r="D454" s="12" t="str">
        <f>IF(OR(A454="",B454="",C454=""),"",DATE(C454,MATCH(B454,'Categories &amp; Settings'!$J$5:$J$16,0),A454))</f>
        <v/>
      </c>
      <c r="E454" s="2"/>
      <c r="F454" s="2"/>
      <c r="G454" s="2"/>
      <c r="H454" s="2"/>
      <c r="I454" s="2"/>
      <c r="J454" s="2"/>
      <c r="K454" s="2"/>
      <c r="L454" s="14"/>
      <c r="M454" s="15" t="str">
        <f>IF(L454="","",'Categories &amp; Settings'!$B$10)</f>
        <v/>
      </c>
      <c r="N454" s="17" t="str">
        <f t="shared" si="14"/>
        <v/>
      </c>
      <c r="O454" s="17" t="str">
        <f t="shared" si="15"/>
        <v/>
      </c>
      <c r="P454" s="2"/>
    </row>
    <row r="455" spans="1:16" ht="15">
      <c r="A455" s="2"/>
      <c r="B455" s="2"/>
      <c r="C455" s="2"/>
      <c r="D455" s="12" t="str">
        <f>IF(OR(A455="",B455="",C455=""),"",DATE(C455,MATCH(B455,'Categories &amp; Settings'!$J$5:$J$16,0),A455))</f>
        <v/>
      </c>
      <c r="E455" s="2"/>
      <c r="F455" s="2"/>
      <c r="G455" s="2"/>
      <c r="H455" s="2"/>
      <c r="I455" s="2"/>
      <c r="J455" s="2"/>
      <c r="K455" s="2"/>
      <c r="L455" s="14"/>
      <c r="M455" s="15" t="str">
        <f>IF(L455="","",'Categories &amp; Settings'!$B$10)</f>
        <v/>
      </c>
      <c r="N455" s="17" t="str">
        <f t="shared" si="14"/>
        <v/>
      </c>
      <c r="O455" s="17" t="str">
        <f t="shared" si="15"/>
        <v/>
      </c>
      <c r="P455" s="2"/>
    </row>
    <row r="456" spans="1:16" ht="15">
      <c r="A456" s="2"/>
      <c r="B456" s="2"/>
      <c r="C456" s="2"/>
      <c r="D456" s="12" t="str">
        <f>IF(OR(A456="",B456="",C456=""),"",DATE(C456,MATCH(B456,'Categories &amp; Settings'!$J$5:$J$16,0),A456))</f>
        <v/>
      </c>
      <c r="E456" s="2"/>
      <c r="F456" s="2"/>
      <c r="G456" s="2"/>
      <c r="H456" s="2"/>
      <c r="I456" s="2"/>
      <c r="J456" s="2"/>
      <c r="K456" s="2"/>
      <c r="L456" s="14"/>
      <c r="M456" s="15" t="str">
        <f>IF(L456="","",'Categories &amp; Settings'!$B$10)</f>
        <v/>
      </c>
      <c r="N456" s="17" t="str">
        <f t="shared" si="14"/>
        <v/>
      </c>
      <c r="O456" s="17" t="str">
        <f t="shared" si="15"/>
        <v/>
      </c>
      <c r="P456" s="2"/>
    </row>
    <row r="457" spans="1:16" ht="15">
      <c r="A457" s="2"/>
      <c r="B457" s="2"/>
      <c r="C457" s="2"/>
      <c r="D457" s="12" t="str">
        <f>IF(OR(A457="",B457="",C457=""),"",DATE(C457,MATCH(B457,'Categories &amp; Settings'!$J$5:$J$16,0),A457))</f>
        <v/>
      </c>
      <c r="E457" s="2"/>
      <c r="F457" s="2"/>
      <c r="G457" s="2"/>
      <c r="H457" s="2"/>
      <c r="I457" s="2"/>
      <c r="J457" s="2"/>
      <c r="K457" s="2"/>
      <c r="L457" s="14"/>
      <c r="M457" s="15" t="str">
        <f>IF(L457="","",'Categories &amp; Settings'!$B$10)</f>
        <v/>
      </c>
      <c r="N457" s="17" t="str">
        <f t="shared" si="14"/>
        <v/>
      </c>
      <c r="O457" s="17" t="str">
        <f t="shared" si="15"/>
        <v/>
      </c>
      <c r="P457" s="2"/>
    </row>
    <row r="458" spans="1:16" ht="15">
      <c r="A458" s="2"/>
      <c r="B458" s="2"/>
      <c r="C458" s="2"/>
      <c r="D458" s="12" t="str">
        <f>IF(OR(A458="",B458="",C458=""),"",DATE(C458,MATCH(B458,'Categories &amp; Settings'!$J$5:$J$16,0),A458))</f>
        <v/>
      </c>
      <c r="E458" s="2"/>
      <c r="F458" s="2"/>
      <c r="G458" s="2"/>
      <c r="H458" s="2"/>
      <c r="I458" s="2"/>
      <c r="J458" s="2"/>
      <c r="K458" s="2"/>
      <c r="L458" s="14"/>
      <c r="M458" s="15" t="str">
        <f>IF(L458="","",'Categories &amp; Settings'!$B$10)</f>
        <v/>
      </c>
      <c r="N458" s="17" t="str">
        <f t="shared" si="14"/>
        <v/>
      </c>
      <c r="O458" s="17" t="str">
        <f t="shared" si="15"/>
        <v/>
      </c>
      <c r="P458" s="2"/>
    </row>
    <row r="459" spans="1:16" ht="15">
      <c r="A459" s="2"/>
      <c r="B459" s="2"/>
      <c r="C459" s="2"/>
      <c r="D459" s="12" t="str">
        <f>IF(OR(A459="",B459="",C459=""),"",DATE(C459,MATCH(B459,'Categories &amp; Settings'!$J$5:$J$16,0),A459))</f>
        <v/>
      </c>
      <c r="E459" s="2"/>
      <c r="F459" s="2"/>
      <c r="G459" s="2"/>
      <c r="H459" s="2"/>
      <c r="I459" s="2"/>
      <c r="J459" s="2"/>
      <c r="K459" s="2"/>
      <c r="L459" s="14"/>
      <c r="M459" s="15" t="str">
        <f>IF(L459="","",'Categories &amp; Settings'!$B$10)</f>
        <v/>
      </c>
      <c r="N459" s="17" t="str">
        <f t="shared" si="14"/>
        <v/>
      </c>
      <c r="O459" s="17" t="str">
        <f t="shared" si="15"/>
        <v/>
      </c>
      <c r="P459" s="2"/>
    </row>
    <row r="460" spans="1:16" ht="15">
      <c r="A460" s="2"/>
      <c r="B460" s="2"/>
      <c r="C460" s="2"/>
      <c r="D460" s="12" t="str">
        <f>IF(OR(A460="",B460="",C460=""),"",DATE(C460,MATCH(B460,'Categories &amp; Settings'!$J$5:$J$16,0),A460))</f>
        <v/>
      </c>
      <c r="E460" s="2"/>
      <c r="F460" s="2"/>
      <c r="G460" s="2"/>
      <c r="H460" s="2"/>
      <c r="I460" s="2"/>
      <c r="J460" s="2"/>
      <c r="K460" s="2"/>
      <c r="L460" s="14"/>
      <c r="M460" s="15" t="str">
        <f>IF(L460="","",'Categories &amp; Settings'!$B$10)</f>
        <v/>
      </c>
      <c r="N460" s="17" t="str">
        <f t="shared" si="14"/>
        <v/>
      </c>
      <c r="O460" s="17" t="str">
        <f t="shared" si="15"/>
        <v/>
      </c>
      <c r="P460" s="2"/>
    </row>
    <row r="461" spans="1:16" ht="15">
      <c r="A461" s="2"/>
      <c r="B461" s="2"/>
      <c r="C461" s="2"/>
      <c r="D461" s="12" t="str">
        <f>IF(OR(A461="",B461="",C461=""),"",DATE(C461,MATCH(B461,'Categories &amp; Settings'!$J$5:$J$16,0),A461))</f>
        <v/>
      </c>
      <c r="E461" s="2"/>
      <c r="F461" s="2"/>
      <c r="G461" s="2"/>
      <c r="H461" s="2"/>
      <c r="I461" s="2"/>
      <c r="J461" s="2"/>
      <c r="K461" s="2"/>
      <c r="L461" s="14"/>
      <c r="M461" s="15" t="str">
        <f>IF(L461="","",'Categories &amp; Settings'!$B$10)</f>
        <v/>
      </c>
      <c r="N461" s="17" t="str">
        <f t="shared" si="14"/>
        <v/>
      </c>
      <c r="O461" s="17" t="str">
        <f t="shared" si="15"/>
        <v/>
      </c>
      <c r="P461" s="2"/>
    </row>
    <row r="462" spans="1:16" ht="15">
      <c r="A462" s="2"/>
      <c r="B462" s="2"/>
      <c r="C462" s="2"/>
      <c r="D462" s="12" t="str">
        <f>IF(OR(A462="",B462="",C462=""),"",DATE(C462,MATCH(B462,'Categories &amp; Settings'!$J$5:$J$16,0),A462))</f>
        <v/>
      </c>
      <c r="E462" s="2"/>
      <c r="F462" s="2"/>
      <c r="G462" s="2"/>
      <c r="H462" s="2"/>
      <c r="I462" s="2"/>
      <c r="J462" s="2"/>
      <c r="K462" s="2"/>
      <c r="L462" s="14"/>
      <c r="M462" s="15" t="str">
        <f>IF(L462="","",'Categories &amp; Settings'!$B$10)</f>
        <v/>
      </c>
      <c r="N462" s="17" t="str">
        <f t="shared" si="14"/>
        <v/>
      </c>
      <c r="O462" s="17" t="str">
        <f t="shared" si="15"/>
        <v/>
      </c>
      <c r="P462" s="2"/>
    </row>
    <row r="463" spans="1:16" ht="15">
      <c r="A463" s="2"/>
      <c r="B463" s="2"/>
      <c r="C463" s="2"/>
      <c r="D463" s="12" t="str">
        <f>IF(OR(A463="",B463="",C463=""),"",DATE(C463,MATCH(B463,'Categories &amp; Settings'!$J$5:$J$16,0),A463))</f>
        <v/>
      </c>
      <c r="E463" s="2"/>
      <c r="F463" s="2"/>
      <c r="G463" s="2"/>
      <c r="H463" s="2"/>
      <c r="I463" s="2"/>
      <c r="J463" s="2"/>
      <c r="K463" s="2"/>
      <c r="L463" s="14"/>
      <c r="M463" s="15" t="str">
        <f>IF(L463="","",'Categories &amp; Settings'!$B$10)</f>
        <v/>
      </c>
      <c r="N463" s="17" t="str">
        <f t="shared" si="14"/>
        <v/>
      </c>
      <c r="O463" s="17" t="str">
        <f t="shared" si="15"/>
        <v/>
      </c>
      <c r="P463" s="2"/>
    </row>
    <row r="464" spans="1:16" ht="15">
      <c r="A464" s="2"/>
      <c r="B464" s="2"/>
      <c r="C464" s="2"/>
      <c r="D464" s="12" t="str">
        <f>IF(OR(A464="",B464="",C464=""),"",DATE(C464,MATCH(B464,'Categories &amp; Settings'!$J$5:$J$16,0),A464))</f>
        <v/>
      </c>
      <c r="E464" s="2"/>
      <c r="F464" s="2"/>
      <c r="G464" s="2"/>
      <c r="H464" s="2"/>
      <c r="I464" s="2"/>
      <c r="J464" s="2"/>
      <c r="K464" s="2"/>
      <c r="L464" s="14"/>
      <c r="M464" s="15" t="str">
        <f>IF(L464="","",'Categories &amp; Settings'!$B$10)</f>
        <v/>
      </c>
      <c r="N464" s="17" t="str">
        <f t="shared" si="14"/>
        <v/>
      </c>
      <c r="O464" s="17" t="str">
        <f t="shared" si="15"/>
        <v/>
      </c>
      <c r="P464" s="2"/>
    </row>
    <row r="465" spans="1:16" ht="15">
      <c r="A465" s="2"/>
      <c r="B465" s="2"/>
      <c r="C465" s="2"/>
      <c r="D465" s="12" t="str">
        <f>IF(OR(A465="",B465="",C465=""),"",DATE(C465,MATCH(B465,'Categories &amp; Settings'!$J$5:$J$16,0),A465))</f>
        <v/>
      </c>
      <c r="E465" s="2"/>
      <c r="F465" s="2"/>
      <c r="G465" s="2"/>
      <c r="H465" s="2"/>
      <c r="I465" s="2"/>
      <c r="J465" s="2"/>
      <c r="K465" s="2"/>
      <c r="L465" s="14"/>
      <c r="M465" s="15" t="str">
        <f>IF(L465="","",'Categories &amp; Settings'!$B$10)</f>
        <v/>
      </c>
      <c r="N465" s="17" t="str">
        <f t="shared" si="14"/>
        <v/>
      </c>
      <c r="O465" s="17" t="str">
        <f t="shared" si="15"/>
        <v/>
      </c>
      <c r="P465" s="2"/>
    </row>
    <row r="466" spans="1:16" ht="15">
      <c r="A466" s="2"/>
      <c r="B466" s="2"/>
      <c r="C466" s="2"/>
      <c r="D466" s="12" t="str">
        <f>IF(OR(A466="",B466="",C466=""),"",DATE(C466,MATCH(B466,'Categories &amp; Settings'!$J$5:$J$16,0),A466))</f>
        <v/>
      </c>
      <c r="E466" s="2"/>
      <c r="F466" s="2"/>
      <c r="G466" s="2"/>
      <c r="H466" s="2"/>
      <c r="I466" s="2"/>
      <c r="J466" s="2"/>
      <c r="K466" s="2"/>
      <c r="L466" s="14"/>
      <c r="M466" s="15" t="str">
        <f>IF(L466="","",'Categories &amp; Settings'!$B$10)</f>
        <v/>
      </c>
      <c r="N466" s="17" t="str">
        <f t="shared" si="14"/>
        <v/>
      </c>
      <c r="O466" s="17" t="str">
        <f t="shared" si="15"/>
        <v/>
      </c>
      <c r="P466" s="2"/>
    </row>
    <row r="467" spans="1:16" ht="15">
      <c r="A467" s="2"/>
      <c r="B467" s="2"/>
      <c r="C467" s="2"/>
      <c r="D467" s="12" t="str">
        <f>IF(OR(A467="",B467="",C467=""),"",DATE(C467,MATCH(B467,'Categories &amp; Settings'!$J$5:$J$16,0),A467))</f>
        <v/>
      </c>
      <c r="E467" s="2"/>
      <c r="F467" s="2"/>
      <c r="G467" s="2"/>
      <c r="H467" s="2"/>
      <c r="I467" s="2"/>
      <c r="J467" s="2"/>
      <c r="K467" s="2"/>
      <c r="L467" s="14"/>
      <c r="M467" s="15" t="str">
        <f>IF(L467="","",'Categories &amp; Settings'!$B$10)</f>
        <v/>
      </c>
      <c r="N467" s="17" t="str">
        <f t="shared" si="14"/>
        <v/>
      </c>
      <c r="O467" s="17" t="str">
        <f t="shared" si="15"/>
        <v/>
      </c>
      <c r="P467" s="2"/>
    </row>
    <row r="468" spans="1:16" ht="15">
      <c r="A468" s="2"/>
      <c r="B468" s="2"/>
      <c r="C468" s="2"/>
      <c r="D468" s="12" t="str">
        <f>IF(OR(A468="",B468="",C468=""),"",DATE(C468,MATCH(B468,'Categories &amp; Settings'!$J$5:$J$16,0),A468))</f>
        <v/>
      </c>
      <c r="E468" s="2"/>
      <c r="F468" s="2"/>
      <c r="G468" s="2"/>
      <c r="H468" s="2"/>
      <c r="I468" s="2"/>
      <c r="J468" s="2"/>
      <c r="K468" s="2"/>
      <c r="L468" s="14"/>
      <c r="M468" s="15" t="str">
        <f>IF(L468="","",'Categories &amp; Settings'!$B$10)</f>
        <v/>
      </c>
      <c r="N468" s="17" t="str">
        <f t="shared" si="14"/>
        <v/>
      </c>
      <c r="O468" s="17" t="str">
        <f t="shared" si="15"/>
        <v/>
      </c>
      <c r="P468" s="2"/>
    </row>
    <row r="469" spans="1:16" ht="15">
      <c r="A469" s="2"/>
      <c r="B469" s="2"/>
      <c r="C469" s="2"/>
      <c r="D469" s="12" t="str">
        <f>IF(OR(A469="",B469="",C469=""),"",DATE(C469,MATCH(B469,'Categories &amp; Settings'!$J$5:$J$16,0),A469))</f>
        <v/>
      </c>
      <c r="E469" s="2"/>
      <c r="F469" s="2"/>
      <c r="G469" s="2"/>
      <c r="H469" s="2"/>
      <c r="I469" s="2"/>
      <c r="J469" s="2"/>
      <c r="K469" s="2"/>
      <c r="L469" s="14"/>
      <c r="M469" s="15" t="str">
        <f>IF(L469="","",'Categories &amp; Settings'!$B$10)</f>
        <v/>
      </c>
      <c r="N469" s="17" t="str">
        <f t="shared" si="14"/>
        <v/>
      </c>
      <c r="O469" s="17" t="str">
        <f t="shared" si="15"/>
        <v/>
      </c>
      <c r="P469" s="2"/>
    </row>
    <row r="470" spans="1:16" ht="15">
      <c r="A470" s="2"/>
      <c r="B470" s="2"/>
      <c r="C470" s="2"/>
      <c r="D470" s="12" t="str">
        <f>IF(OR(A470="",B470="",C470=""),"",DATE(C470,MATCH(B470,'Categories &amp; Settings'!$J$5:$J$16,0),A470))</f>
        <v/>
      </c>
      <c r="E470" s="2"/>
      <c r="F470" s="2"/>
      <c r="G470" s="2"/>
      <c r="H470" s="2"/>
      <c r="I470" s="2"/>
      <c r="J470" s="2"/>
      <c r="K470" s="2"/>
      <c r="L470" s="14"/>
      <c r="M470" s="15" t="str">
        <f>IF(L470="","",'Categories &amp; Settings'!$B$10)</f>
        <v/>
      </c>
      <c r="N470" s="17" t="str">
        <f t="shared" si="14"/>
        <v/>
      </c>
      <c r="O470" s="17" t="str">
        <f t="shared" si="15"/>
        <v/>
      </c>
      <c r="P470" s="2"/>
    </row>
    <row r="471" spans="1:16" ht="15">
      <c r="A471" s="2"/>
      <c r="B471" s="2"/>
      <c r="C471" s="2"/>
      <c r="D471" s="12" t="str">
        <f>IF(OR(A471="",B471="",C471=""),"",DATE(C471,MATCH(B471,'Categories &amp; Settings'!$J$5:$J$16,0),A471))</f>
        <v/>
      </c>
      <c r="E471" s="2"/>
      <c r="F471" s="2"/>
      <c r="G471" s="2"/>
      <c r="H471" s="2"/>
      <c r="I471" s="2"/>
      <c r="J471" s="2"/>
      <c r="K471" s="2"/>
      <c r="L471" s="14"/>
      <c r="M471" s="15" t="str">
        <f>IF(L471="","",'Categories &amp; Settings'!$B$10)</f>
        <v/>
      </c>
      <c r="N471" s="17" t="str">
        <f t="shared" si="14"/>
        <v/>
      </c>
      <c r="O471" s="17" t="str">
        <f t="shared" si="15"/>
        <v/>
      </c>
      <c r="P471" s="2"/>
    </row>
    <row r="472" spans="1:16" ht="15">
      <c r="A472" s="2"/>
      <c r="B472" s="2"/>
      <c r="C472" s="2"/>
      <c r="D472" s="12" t="str">
        <f>IF(OR(A472="",B472="",C472=""),"",DATE(C472,MATCH(B472,'Categories &amp; Settings'!$J$5:$J$16,0),A472))</f>
        <v/>
      </c>
      <c r="E472" s="2"/>
      <c r="F472" s="2"/>
      <c r="G472" s="2"/>
      <c r="H472" s="2"/>
      <c r="I472" s="2"/>
      <c r="J472" s="2"/>
      <c r="K472" s="2"/>
      <c r="L472" s="14"/>
      <c r="M472" s="15" t="str">
        <f>IF(L472="","",'Categories &amp; Settings'!$B$10)</f>
        <v/>
      </c>
      <c r="N472" s="17" t="str">
        <f t="shared" si="14"/>
        <v/>
      </c>
      <c r="O472" s="17" t="str">
        <f t="shared" si="15"/>
        <v/>
      </c>
      <c r="P472" s="2"/>
    </row>
    <row r="473" spans="1:16" ht="15">
      <c r="A473" s="2"/>
      <c r="B473" s="2"/>
      <c r="C473" s="2"/>
      <c r="D473" s="12" t="str">
        <f>IF(OR(A473="",B473="",C473=""),"",DATE(C473,MATCH(B473,'Categories &amp; Settings'!$J$5:$J$16,0),A473))</f>
        <v/>
      </c>
      <c r="E473" s="2"/>
      <c r="F473" s="2"/>
      <c r="G473" s="2"/>
      <c r="H473" s="2"/>
      <c r="I473" s="2"/>
      <c r="J473" s="2"/>
      <c r="K473" s="2"/>
      <c r="L473" s="14"/>
      <c r="M473" s="15" t="str">
        <f>IF(L473="","",'Categories &amp; Settings'!$B$10)</f>
        <v/>
      </c>
      <c r="N473" s="17" t="str">
        <f t="shared" si="14"/>
        <v/>
      </c>
      <c r="O473" s="17" t="str">
        <f t="shared" si="15"/>
        <v/>
      </c>
      <c r="P473" s="2"/>
    </row>
    <row r="474" spans="1:16" ht="15">
      <c r="A474" s="2"/>
      <c r="B474" s="2"/>
      <c r="C474" s="2"/>
      <c r="D474" s="12" t="str">
        <f>IF(OR(A474="",B474="",C474=""),"",DATE(C474,MATCH(B474,'Categories &amp; Settings'!$J$5:$J$16,0),A474))</f>
        <v/>
      </c>
      <c r="E474" s="2"/>
      <c r="F474" s="2"/>
      <c r="G474" s="2"/>
      <c r="H474" s="2"/>
      <c r="I474" s="2"/>
      <c r="J474" s="2"/>
      <c r="K474" s="2"/>
      <c r="L474" s="14"/>
      <c r="M474" s="15" t="str">
        <f>IF(L474="","",'Categories &amp; Settings'!$B$10)</f>
        <v/>
      </c>
      <c r="N474" s="17" t="str">
        <f t="shared" si="14"/>
        <v/>
      </c>
      <c r="O474" s="17" t="str">
        <f t="shared" si="15"/>
        <v/>
      </c>
      <c r="P474" s="2"/>
    </row>
    <row r="475" spans="1:16" ht="15">
      <c r="A475" s="2"/>
      <c r="B475" s="2"/>
      <c r="C475" s="2"/>
      <c r="D475" s="12" t="str">
        <f>IF(OR(A475="",B475="",C475=""),"",DATE(C475,MATCH(B475,'Categories &amp; Settings'!$J$5:$J$16,0),A475))</f>
        <v/>
      </c>
      <c r="E475" s="2"/>
      <c r="F475" s="2"/>
      <c r="G475" s="2"/>
      <c r="H475" s="2"/>
      <c r="I475" s="2"/>
      <c r="J475" s="2"/>
      <c r="K475" s="2"/>
      <c r="L475" s="14"/>
      <c r="M475" s="15" t="str">
        <f>IF(L475="","",'Categories &amp; Settings'!$B$10)</f>
        <v/>
      </c>
      <c r="N475" s="17" t="str">
        <f t="shared" si="14"/>
        <v/>
      </c>
      <c r="O475" s="17" t="str">
        <f t="shared" si="15"/>
        <v/>
      </c>
      <c r="P475" s="2"/>
    </row>
    <row r="476" spans="1:16" ht="15">
      <c r="A476" s="2"/>
      <c r="B476" s="2"/>
      <c r="C476" s="2"/>
      <c r="D476" s="12" t="str">
        <f>IF(OR(A476="",B476="",C476=""),"",DATE(C476,MATCH(B476,'Categories &amp; Settings'!$J$5:$J$16,0),A476))</f>
        <v/>
      </c>
      <c r="E476" s="2"/>
      <c r="F476" s="2"/>
      <c r="G476" s="2"/>
      <c r="H476" s="2"/>
      <c r="I476" s="2"/>
      <c r="J476" s="2"/>
      <c r="K476" s="2"/>
      <c r="L476" s="14"/>
      <c r="M476" s="15" t="str">
        <f>IF(L476="","",'Categories &amp; Settings'!$B$10)</f>
        <v/>
      </c>
      <c r="N476" s="17" t="str">
        <f t="shared" si="14"/>
        <v/>
      </c>
      <c r="O476" s="17" t="str">
        <f t="shared" si="15"/>
        <v/>
      </c>
      <c r="P476" s="2"/>
    </row>
    <row r="477" spans="1:16" ht="15">
      <c r="A477" s="2"/>
      <c r="B477" s="2"/>
      <c r="C477" s="2"/>
      <c r="D477" s="12" t="str">
        <f>IF(OR(A477="",B477="",C477=""),"",DATE(C477,MATCH(B477,'Categories &amp; Settings'!$J$5:$J$16,0),A477))</f>
        <v/>
      </c>
      <c r="E477" s="2"/>
      <c r="F477" s="2"/>
      <c r="G477" s="2"/>
      <c r="H477" s="2"/>
      <c r="I477" s="2"/>
      <c r="J477" s="2"/>
      <c r="K477" s="2"/>
      <c r="L477" s="14"/>
      <c r="M477" s="15" t="str">
        <f>IF(L477="","",'Categories &amp; Settings'!$B$10)</f>
        <v/>
      </c>
      <c r="N477" s="17" t="str">
        <f t="shared" si="14"/>
        <v/>
      </c>
      <c r="O477" s="17" t="str">
        <f t="shared" si="15"/>
        <v/>
      </c>
      <c r="P477" s="2"/>
    </row>
    <row r="478" spans="1:16" ht="15">
      <c r="A478" s="2"/>
      <c r="B478" s="2"/>
      <c r="C478" s="2"/>
      <c r="D478" s="12" t="str">
        <f>IF(OR(A478="",B478="",C478=""),"",DATE(C478,MATCH(B478,'Categories &amp; Settings'!$J$5:$J$16,0),A478))</f>
        <v/>
      </c>
      <c r="E478" s="2"/>
      <c r="F478" s="2"/>
      <c r="G478" s="2"/>
      <c r="H478" s="2"/>
      <c r="I478" s="2"/>
      <c r="J478" s="2"/>
      <c r="K478" s="2"/>
      <c r="L478" s="14"/>
      <c r="M478" s="15" t="str">
        <f>IF(L478="","",'Categories &amp; Settings'!$B$10)</f>
        <v/>
      </c>
      <c r="N478" s="17" t="str">
        <f t="shared" si="14"/>
        <v/>
      </c>
      <c r="O478" s="17" t="str">
        <f t="shared" si="15"/>
        <v/>
      </c>
      <c r="P478" s="2"/>
    </row>
    <row r="479" spans="1:16" ht="15">
      <c r="A479" s="2"/>
      <c r="B479" s="2"/>
      <c r="C479" s="2"/>
      <c r="D479" s="12" t="str">
        <f>IF(OR(A479="",B479="",C479=""),"",DATE(C479,MATCH(B479,'Categories &amp; Settings'!$J$5:$J$16,0),A479))</f>
        <v/>
      </c>
      <c r="E479" s="2"/>
      <c r="F479" s="2"/>
      <c r="G479" s="2"/>
      <c r="H479" s="2"/>
      <c r="I479" s="2"/>
      <c r="J479" s="2"/>
      <c r="K479" s="2"/>
      <c r="L479" s="14"/>
      <c r="M479" s="15" t="str">
        <f>IF(L479="","",'Categories &amp; Settings'!$B$10)</f>
        <v/>
      </c>
      <c r="N479" s="17" t="str">
        <f t="shared" si="14"/>
        <v/>
      </c>
      <c r="O479" s="17" t="str">
        <f t="shared" si="15"/>
        <v/>
      </c>
      <c r="P479" s="2"/>
    </row>
    <row r="480" spans="1:16" ht="15">
      <c r="A480" s="2"/>
      <c r="B480" s="2"/>
      <c r="C480" s="2"/>
      <c r="D480" s="12" t="str">
        <f>IF(OR(A480="",B480="",C480=""),"",DATE(C480,MATCH(B480,'Categories &amp; Settings'!$J$5:$J$16,0),A480))</f>
        <v/>
      </c>
      <c r="E480" s="2"/>
      <c r="F480" s="2"/>
      <c r="G480" s="2"/>
      <c r="H480" s="2"/>
      <c r="I480" s="2"/>
      <c r="J480" s="2"/>
      <c r="K480" s="2"/>
      <c r="L480" s="14"/>
      <c r="M480" s="15" t="str">
        <f>IF(L480="","",'Categories &amp; Settings'!$B$10)</f>
        <v/>
      </c>
      <c r="N480" s="17" t="str">
        <f t="shared" si="14"/>
        <v/>
      </c>
      <c r="O480" s="17" t="str">
        <f t="shared" si="15"/>
        <v/>
      </c>
      <c r="P480" s="2"/>
    </row>
    <row r="481" spans="1:16" ht="15">
      <c r="A481" s="2"/>
      <c r="B481" s="2"/>
      <c r="C481" s="2"/>
      <c r="D481" s="12" t="str">
        <f>IF(OR(A481="",B481="",C481=""),"",DATE(C481,MATCH(B481,'Categories &amp; Settings'!$J$5:$J$16,0),A481))</f>
        <v/>
      </c>
      <c r="E481" s="2"/>
      <c r="F481" s="2"/>
      <c r="G481" s="2"/>
      <c r="H481" s="2"/>
      <c r="I481" s="2"/>
      <c r="J481" s="2"/>
      <c r="K481" s="2"/>
      <c r="L481" s="14"/>
      <c r="M481" s="15" t="str">
        <f>IF(L481="","",'Categories &amp; Settings'!$B$10)</f>
        <v/>
      </c>
      <c r="N481" s="17" t="str">
        <f t="shared" si="14"/>
        <v/>
      </c>
      <c r="O481" s="17" t="str">
        <f t="shared" si="15"/>
        <v/>
      </c>
      <c r="P481" s="2"/>
    </row>
    <row r="482" spans="1:16" ht="15">
      <c r="A482" s="2"/>
      <c r="B482" s="2"/>
      <c r="C482" s="2"/>
      <c r="D482" s="12" t="str">
        <f>IF(OR(A482="",B482="",C482=""),"",DATE(C482,MATCH(B482,'Categories &amp; Settings'!$J$5:$J$16,0),A482))</f>
        <v/>
      </c>
      <c r="E482" s="2"/>
      <c r="F482" s="2"/>
      <c r="G482" s="2"/>
      <c r="H482" s="2"/>
      <c r="I482" s="2"/>
      <c r="J482" s="2"/>
      <c r="K482" s="2"/>
      <c r="L482" s="14"/>
      <c r="M482" s="15" t="str">
        <f>IF(L482="","",'Categories &amp; Settings'!$B$10)</f>
        <v/>
      </c>
      <c r="N482" s="17" t="str">
        <f t="shared" si="14"/>
        <v/>
      </c>
      <c r="O482" s="17" t="str">
        <f t="shared" si="15"/>
        <v/>
      </c>
      <c r="P482" s="2"/>
    </row>
    <row r="483" spans="1:16" ht="15">
      <c r="A483" s="2"/>
      <c r="B483" s="2"/>
      <c r="C483" s="2"/>
      <c r="D483" s="12" t="str">
        <f>IF(OR(A483="",B483="",C483=""),"",DATE(C483,MATCH(B483,'Categories &amp; Settings'!$J$5:$J$16,0),A483))</f>
        <v/>
      </c>
      <c r="E483" s="2"/>
      <c r="F483" s="2"/>
      <c r="G483" s="2"/>
      <c r="H483" s="2"/>
      <c r="I483" s="2"/>
      <c r="J483" s="2"/>
      <c r="K483" s="2"/>
      <c r="L483" s="14"/>
      <c r="M483" s="15" t="str">
        <f>IF(L483="","",'Categories &amp; Settings'!$B$10)</f>
        <v/>
      </c>
      <c r="N483" s="17" t="str">
        <f t="shared" si="14"/>
        <v/>
      </c>
      <c r="O483" s="17" t="str">
        <f t="shared" si="15"/>
        <v/>
      </c>
      <c r="P483" s="2"/>
    </row>
    <row r="484" spans="1:16" ht="15">
      <c r="A484" s="2"/>
      <c r="B484" s="2"/>
      <c r="C484" s="2"/>
      <c r="D484" s="12" t="str">
        <f>IF(OR(A484="",B484="",C484=""),"",DATE(C484,MATCH(B484,'Categories &amp; Settings'!$J$5:$J$16,0),A484))</f>
        <v/>
      </c>
      <c r="E484" s="2"/>
      <c r="F484" s="2"/>
      <c r="G484" s="2"/>
      <c r="H484" s="2"/>
      <c r="I484" s="2"/>
      <c r="J484" s="2"/>
      <c r="K484" s="2"/>
      <c r="L484" s="14"/>
      <c r="M484" s="15" t="str">
        <f>IF(L484="","",'Categories &amp; Settings'!$B$10)</f>
        <v/>
      </c>
      <c r="N484" s="17" t="str">
        <f t="shared" si="14"/>
        <v/>
      </c>
      <c r="O484" s="17" t="str">
        <f t="shared" si="15"/>
        <v/>
      </c>
      <c r="P484" s="2"/>
    </row>
    <row r="485" spans="1:16" ht="15">
      <c r="A485" s="2"/>
      <c r="B485" s="2"/>
      <c r="C485" s="2"/>
      <c r="D485" s="12" t="str">
        <f>IF(OR(A485="",B485="",C485=""),"",DATE(C485,MATCH(B485,'Categories &amp; Settings'!$J$5:$J$16,0),A485))</f>
        <v/>
      </c>
      <c r="E485" s="2"/>
      <c r="F485" s="2"/>
      <c r="G485" s="2"/>
      <c r="H485" s="2"/>
      <c r="I485" s="2"/>
      <c r="J485" s="2"/>
      <c r="K485" s="2"/>
      <c r="L485" s="14"/>
      <c r="M485" s="15" t="str">
        <f>IF(L485="","",'Categories &amp; Settings'!$B$10)</f>
        <v/>
      </c>
      <c r="N485" s="17" t="str">
        <f t="shared" si="14"/>
        <v/>
      </c>
      <c r="O485" s="17" t="str">
        <f t="shared" si="15"/>
        <v/>
      </c>
      <c r="P485" s="2"/>
    </row>
    <row r="486" spans="1:16" ht="15">
      <c r="A486" s="2"/>
      <c r="B486" s="2"/>
      <c r="C486" s="2"/>
      <c r="D486" s="12" t="str">
        <f>IF(OR(A486="",B486="",C486=""),"",DATE(C486,MATCH(B486,'Categories &amp; Settings'!$J$5:$J$16,0),A486))</f>
        <v/>
      </c>
      <c r="E486" s="2"/>
      <c r="F486" s="2"/>
      <c r="G486" s="2"/>
      <c r="H486" s="2"/>
      <c r="I486" s="2"/>
      <c r="J486" s="2"/>
      <c r="K486" s="2"/>
      <c r="L486" s="14"/>
      <c r="M486" s="15" t="str">
        <f>IF(L486="","",'Categories &amp; Settings'!$B$10)</f>
        <v/>
      </c>
      <c r="N486" s="17" t="str">
        <f t="shared" si="14"/>
        <v/>
      </c>
      <c r="O486" s="17" t="str">
        <f t="shared" si="15"/>
        <v/>
      </c>
      <c r="P486" s="2"/>
    </row>
    <row r="487" spans="1:16" ht="15">
      <c r="A487" s="2"/>
      <c r="B487" s="2"/>
      <c r="C487" s="2"/>
      <c r="D487" s="12" t="str">
        <f>IF(OR(A487="",B487="",C487=""),"",DATE(C487,MATCH(B487,'Categories &amp; Settings'!$J$5:$J$16,0),A487))</f>
        <v/>
      </c>
      <c r="E487" s="2"/>
      <c r="F487" s="2"/>
      <c r="G487" s="2"/>
      <c r="H487" s="2"/>
      <c r="I487" s="2"/>
      <c r="J487" s="2"/>
      <c r="K487" s="2"/>
      <c r="L487" s="14"/>
      <c r="M487" s="15" t="str">
        <f>IF(L487="","",'Categories &amp; Settings'!$B$10)</f>
        <v/>
      </c>
      <c r="N487" s="17" t="str">
        <f t="shared" si="14"/>
        <v/>
      </c>
      <c r="O487" s="17" t="str">
        <f t="shared" si="15"/>
        <v/>
      </c>
      <c r="P487" s="2"/>
    </row>
    <row r="488" spans="1:16" ht="15">
      <c r="A488" s="2"/>
      <c r="B488" s="2"/>
      <c r="C488" s="2"/>
      <c r="D488" s="12" t="str">
        <f>IF(OR(A488="",B488="",C488=""),"",DATE(C488,MATCH(B488,'Categories &amp; Settings'!$J$5:$J$16,0),A488))</f>
        <v/>
      </c>
      <c r="E488" s="2"/>
      <c r="F488" s="2"/>
      <c r="G488" s="2"/>
      <c r="H488" s="2"/>
      <c r="I488" s="2"/>
      <c r="J488" s="2"/>
      <c r="K488" s="2"/>
      <c r="L488" s="14"/>
      <c r="M488" s="15" t="str">
        <f>IF(L488="","",'Categories &amp; Settings'!$B$10)</f>
        <v/>
      </c>
      <c r="N488" s="17" t="str">
        <f t="shared" si="14"/>
        <v/>
      </c>
      <c r="O488" s="17" t="str">
        <f t="shared" si="15"/>
        <v/>
      </c>
      <c r="P488" s="2"/>
    </row>
    <row r="489" spans="1:16" ht="15">
      <c r="A489" s="2"/>
      <c r="B489" s="2"/>
      <c r="C489" s="2"/>
      <c r="D489" s="12" t="str">
        <f>IF(OR(A489="",B489="",C489=""),"",DATE(C489,MATCH(B489,'Categories &amp; Settings'!$J$5:$J$16,0),A489))</f>
        <v/>
      </c>
      <c r="E489" s="2"/>
      <c r="F489" s="2"/>
      <c r="G489" s="2"/>
      <c r="H489" s="2"/>
      <c r="I489" s="2"/>
      <c r="J489" s="2"/>
      <c r="K489" s="2"/>
      <c r="L489" s="14"/>
      <c r="M489" s="15" t="str">
        <f>IF(L489="","",'Categories &amp; Settings'!$B$10)</f>
        <v/>
      </c>
      <c r="N489" s="17" t="str">
        <f t="shared" si="14"/>
        <v/>
      </c>
      <c r="O489" s="17" t="str">
        <f t="shared" si="15"/>
        <v/>
      </c>
      <c r="P489" s="2"/>
    </row>
    <row r="490" spans="1:16" ht="15">
      <c r="A490" s="2"/>
      <c r="B490" s="2"/>
      <c r="C490" s="2"/>
      <c r="D490" s="12" t="str">
        <f>IF(OR(A490="",B490="",C490=""),"",DATE(C490,MATCH(B490,'Categories &amp; Settings'!$J$5:$J$16,0),A490))</f>
        <v/>
      </c>
      <c r="E490" s="2"/>
      <c r="F490" s="2"/>
      <c r="G490" s="2"/>
      <c r="H490" s="2"/>
      <c r="I490" s="2"/>
      <c r="J490" s="2"/>
      <c r="K490" s="2"/>
      <c r="L490" s="14"/>
      <c r="M490" s="15" t="str">
        <f>IF(L490="","",'Categories &amp; Settings'!$B$10)</f>
        <v/>
      </c>
      <c r="N490" s="17" t="str">
        <f t="shared" si="14"/>
        <v/>
      </c>
      <c r="O490" s="17" t="str">
        <f t="shared" si="15"/>
        <v/>
      </c>
      <c r="P490" s="2"/>
    </row>
    <row r="491" spans="1:16" ht="15">
      <c r="A491" s="2"/>
      <c r="B491" s="2"/>
      <c r="C491" s="2"/>
      <c r="D491" s="12" t="str">
        <f>IF(OR(A491="",B491="",C491=""),"",DATE(C491,MATCH(B491,'Categories &amp; Settings'!$J$5:$J$16,0),A491))</f>
        <v/>
      </c>
      <c r="E491" s="2"/>
      <c r="F491" s="2"/>
      <c r="G491" s="2"/>
      <c r="H491" s="2"/>
      <c r="I491" s="2"/>
      <c r="J491" s="2"/>
      <c r="K491" s="2"/>
      <c r="L491" s="14"/>
      <c r="M491" s="15" t="str">
        <f>IF(L491="","",'Categories &amp; Settings'!$B$10)</f>
        <v/>
      </c>
      <c r="N491" s="17" t="str">
        <f t="shared" si="14"/>
        <v/>
      </c>
      <c r="O491" s="17" t="str">
        <f t="shared" si="15"/>
        <v/>
      </c>
      <c r="P491" s="2"/>
    </row>
    <row r="492" spans="1:16" ht="15">
      <c r="A492" s="2"/>
      <c r="B492" s="2"/>
      <c r="C492" s="2"/>
      <c r="D492" s="12" t="str">
        <f>IF(OR(A492="",B492="",C492=""),"",DATE(C492,MATCH(B492,'Categories &amp; Settings'!$J$5:$J$16,0),A492))</f>
        <v/>
      </c>
      <c r="E492" s="2"/>
      <c r="F492" s="2"/>
      <c r="G492" s="2"/>
      <c r="H492" s="2"/>
      <c r="I492" s="2"/>
      <c r="J492" s="2"/>
      <c r="K492" s="2"/>
      <c r="L492" s="14"/>
      <c r="M492" s="15" t="str">
        <f>IF(L492="","",'Categories &amp; Settings'!$B$10)</f>
        <v/>
      </c>
      <c r="N492" s="17" t="str">
        <f t="shared" si="14"/>
        <v/>
      </c>
      <c r="O492" s="17" t="str">
        <f t="shared" si="15"/>
        <v/>
      </c>
      <c r="P492" s="2"/>
    </row>
    <row r="493" spans="1:16" ht="15">
      <c r="A493" s="2"/>
      <c r="B493" s="2"/>
      <c r="C493" s="2"/>
      <c r="D493" s="12" t="str">
        <f>IF(OR(A493="",B493="",C493=""),"",DATE(C493,MATCH(B493,'Categories &amp; Settings'!$J$5:$J$16,0),A493))</f>
        <v/>
      </c>
      <c r="E493" s="2"/>
      <c r="F493" s="2"/>
      <c r="G493" s="2"/>
      <c r="H493" s="2"/>
      <c r="I493" s="2"/>
      <c r="J493" s="2"/>
      <c r="K493" s="2"/>
      <c r="L493" s="14"/>
      <c r="M493" s="15" t="str">
        <f>IF(L493="","",'Categories &amp; Settings'!$B$10)</f>
        <v/>
      </c>
      <c r="N493" s="17" t="str">
        <f t="shared" si="14"/>
        <v/>
      </c>
      <c r="O493" s="17" t="str">
        <f t="shared" si="15"/>
        <v/>
      </c>
      <c r="P493" s="2"/>
    </row>
    <row r="494" spans="1:16" ht="15">
      <c r="A494" s="2"/>
      <c r="B494" s="2"/>
      <c r="C494" s="2"/>
      <c r="D494" s="12" t="str">
        <f>IF(OR(A494="",B494="",C494=""),"",DATE(C494,MATCH(B494,'Categories &amp; Settings'!$J$5:$J$16,0),A494))</f>
        <v/>
      </c>
      <c r="E494" s="2"/>
      <c r="F494" s="2"/>
      <c r="G494" s="2"/>
      <c r="H494" s="2"/>
      <c r="I494" s="2"/>
      <c r="J494" s="2"/>
      <c r="K494" s="2"/>
      <c r="L494" s="14"/>
      <c r="M494" s="15" t="str">
        <f>IF(L494="","",'Categories &amp; Settings'!$B$10)</f>
        <v/>
      </c>
      <c r="N494" s="17" t="str">
        <f t="shared" si="14"/>
        <v/>
      </c>
      <c r="O494" s="17" t="str">
        <f t="shared" si="15"/>
        <v/>
      </c>
      <c r="P494" s="2"/>
    </row>
    <row r="495" spans="1:16" ht="15">
      <c r="A495" s="2"/>
      <c r="B495" s="2"/>
      <c r="C495" s="2"/>
      <c r="D495" s="12" t="str">
        <f>IF(OR(A495="",B495="",C495=""),"",DATE(C495,MATCH(B495,'Categories &amp; Settings'!$J$5:$J$16,0),A495))</f>
        <v/>
      </c>
      <c r="E495" s="2"/>
      <c r="F495" s="2"/>
      <c r="G495" s="2"/>
      <c r="H495" s="2"/>
      <c r="I495" s="2"/>
      <c r="J495" s="2"/>
      <c r="K495" s="2"/>
      <c r="L495" s="14"/>
      <c r="M495" s="15" t="str">
        <f>IF(L495="","",'Categories &amp; Settings'!$B$10)</f>
        <v/>
      </c>
      <c r="N495" s="17" t="str">
        <f t="shared" si="14"/>
        <v/>
      </c>
      <c r="O495" s="17" t="str">
        <f t="shared" si="15"/>
        <v/>
      </c>
      <c r="P495" s="2"/>
    </row>
    <row r="496" spans="1:16" ht="15">
      <c r="A496" s="2"/>
      <c r="B496" s="2"/>
      <c r="C496" s="2"/>
      <c r="D496" s="12" t="str">
        <f>IF(OR(A496="",B496="",C496=""),"",DATE(C496,MATCH(B496,'Categories &amp; Settings'!$J$5:$J$16,0),A496))</f>
        <v/>
      </c>
      <c r="E496" s="2"/>
      <c r="F496" s="2"/>
      <c r="G496" s="2"/>
      <c r="H496" s="2"/>
      <c r="I496" s="2"/>
      <c r="J496" s="2"/>
      <c r="K496" s="2"/>
      <c r="L496" s="14"/>
      <c r="M496" s="15" t="str">
        <f>IF(L496="","",'Categories &amp; Settings'!$B$10)</f>
        <v/>
      </c>
      <c r="N496" s="17" t="str">
        <f t="shared" si="14"/>
        <v/>
      </c>
      <c r="O496" s="17" t="str">
        <f t="shared" si="15"/>
        <v/>
      </c>
      <c r="P496" s="2"/>
    </row>
    <row r="497" spans="1:16" ht="15">
      <c r="A497" s="2"/>
      <c r="B497" s="2"/>
      <c r="C497" s="2"/>
      <c r="D497" s="12" t="str">
        <f>IF(OR(A497="",B497="",C497=""),"",DATE(C497,MATCH(B497,'Categories &amp; Settings'!$J$5:$J$16,0),A497))</f>
        <v/>
      </c>
      <c r="E497" s="2"/>
      <c r="F497" s="2"/>
      <c r="G497" s="2"/>
      <c r="H497" s="2"/>
      <c r="I497" s="2"/>
      <c r="J497" s="2"/>
      <c r="K497" s="2"/>
      <c r="L497" s="14"/>
      <c r="M497" s="15" t="str">
        <f>IF(L497="","",'Categories &amp; Settings'!$B$10)</f>
        <v/>
      </c>
      <c r="N497" s="17" t="str">
        <f t="shared" si="14"/>
        <v/>
      </c>
      <c r="O497" s="17" t="str">
        <f t="shared" si="15"/>
        <v/>
      </c>
      <c r="P497" s="2"/>
    </row>
    <row r="498" spans="1:16" ht="15">
      <c r="A498" s="2"/>
      <c r="B498" s="2"/>
      <c r="C498" s="2"/>
      <c r="D498" s="12" t="str">
        <f>IF(OR(A498="",B498="",C498=""),"",DATE(C498,MATCH(B498,'Categories &amp; Settings'!$J$5:$J$16,0),A498))</f>
        <v/>
      </c>
      <c r="E498" s="2"/>
      <c r="F498" s="2"/>
      <c r="G498" s="2"/>
      <c r="H498" s="2"/>
      <c r="I498" s="2"/>
      <c r="J498" s="2"/>
      <c r="K498" s="2"/>
      <c r="L498" s="14"/>
      <c r="M498" s="15" t="str">
        <f>IF(L498="","",'Categories &amp; Settings'!$B$10)</f>
        <v/>
      </c>
      <c r="N498" s="17" t="str">
        <f t="shared" si="14"/>
        <v/>
      </c>
      <c r="O498" s="17" t="str">
        <f t="shared" si="15"/>
        <v/>
      </c>
      <c r="P498" s="2"/>
    </row>
    <row r="499" spans="1:16" ht="15">
      <c r="A499" s="2"/>
      <c r="B499" s="2"/>
      <c r="C499" s="2"/>
      <c r="D499" s="12" t="str">
        <f>IF(OR(A499="",B499="",C499=""),"",DATE(C499,MATCH(B499,'Categories &amp; Settings'!$J$5:$J$16,0),A499))</f>
        <v/>
      </c>
      <c r="E499" s="2"/>
      <c r="F499" s="2"/>
      <c r="G499" s="2"/>
      <c r="H499" s="2"/>
      <c r="I499" s="2"/>
      <c r="J499" s="2"/>
      <c r="K499" s="2"/>
      <c r="L499" s="14"/>
      <c r="M499" s="15" t="str">
        <f>IF(L499="","",'Categories &amp; Settings'!$B$10)</f>
        <v/>
      </c>
      <c r="N499" s="17" t="str">
        <f t="shared" si="14"/>
        <v/>
      </c>
      <c r="O499" s="17" t="str">
        <f t="shared" si="15"/>
        <v/>
      </c>
      <c r="P499" s="2"/>
    </row>
    <row r="500" spans="1:16" ht="15">
      <c r="A500" s="2"/>
      <c r="B500" s="2"/>
      <c r="C500" s="2"/>
      <c r="D500" s="12" t="str">
        <f>IF(OR(A500="",B500="",C500=""),"",DATE(C500,MATCH(B500,'Categories &amp; Settings'!$J$5:$J$16,0),A500))</f>
        <v/>
      </c>
      <c r="E500" s="2"/>
      <c r="F500" s="2"/>
      <c r="G500" s="2"/>
      <c r="H500" s="2"/>
      <c r="I500" s="2"/>
      <c r="J500" s="2"/>
      <c r="K500" s="2"/>
      <c r="L500" s="14"/>
      <c r="M500" s="15" t="str">
        <f>IF(L500="","",'Categories &amp; Settings'!$B$10)</f>
        <v/>
      </c>
      <c r="N500" s="17" t="str">
        <f t="shared" si="14"/>
        <v/>
      </c>
      <c r="O500" s="17" t="str">
        <f t="shared" si="15"/>
        <v/>
      </c>
      <c r="P500" s="2"/>
    </row>
    <row r="501" spans="1:16" ht="15">
      <c r="A501" s="2"/>
      <c r="B501" s="2"/>
      <c r="C501" s="2"/>
      <c r="D501" s="12" t="str">
        <f>IF(OR(A501="",B501="",C501=""),"",DATE(C501,MATCH(B501,'Categories &amp; Settings'!$J$5:$J$16,0),A501))</f>
        <v/>
      </c>
      <c r="E501" s="2"/>
      <c r="F501" s="2"/>
      <c r="G501" s="2"/>
      <c r="H501" s="2"/>
      <c r="I501" s="2"/>
      <c r="J501" s="2"/>
      <c r="K501" s="2"/>
      <c r="L501" s="14"/>
      <c r="M501" s="15" t="str">
        <f>IF(L501="","",'Categories &amp; Settings'!$B$10)</f>
        <v/>
      </c>
      <c r="N501" s="17" t="str">
        <f t="shared" si="14"/>
        <v/>
      </c>
      <c r="O501" s="17" t="str">
        <f t="shared" si="15"/>
        <v/>
      </c>
      <c r="P501" s="2"/>
    </row>
    <row r="502" spans="1:16" ht="15">
      <c r="A502" s="2"/>
      <c r="B502" s="2"/>
      <c r="C502" s="2"/>
      <c r="D502" s="12" t="str">
        <f>IF(OR(A502="",B502="",C502=""),"",DATE(C502,MATCH(B502,'Categories &amp; Settings'!$J$5:$J$16,0),A502))</f>
        <v/>
      </c>
      <c r="E502" s="2"/>
      <c r="F502" s="2"/>
      <c r="G502" s="2"/>
      <c r="H502" s="2"/>
      <c r="I502" s="2"/>
      <c r="J502" s="2"/>
      <c r="K502" s="2"/>
      <c r="L502" s="14"/>
      <c r="M502" s="15" t="str">
        <f>IF(L502="","",'Categories &amp; Settings'!$B$10)</f>
        <v/>
      </c>
      <c r="N502" s="17" t="str">
        <f t="shared" si="14"/>
        <v/>
      </c>
      <c r="O502" s="17" t="str">
        <f t="shared" si="15"/>
        <v/>
      </c>
      <c r="P502" s="2"/>
    </row>
    <row r="503" spans="1:16" ht="15">
      <c r="A503" s="2"/>
      <c r="B503" s="2"/>
      <c r="C503" s="2"/>
      <c r="D503" s="12" t="str">
        <f>IF(OR(A503="",B503="",C503=""),"",DATE(C503,MATCH(B503,'Categories &amp; Settings'!$J$5:$J$16,0),A503))</f>
        <v/>
      </c>
      <c r="E503" s="2"/>
      <c r="F503" s="2"/>
      <c r="G503" s="2"/>
      <c r="H503" s="2"/>
      <c r="I503" s="2"/>
      <c r="J503" s="2"/>
      <c r="K503" s="2"/>
      <c r="L503" s="14"/>
      <c r="M503" s="15" t="str">
        <f>IF(L503="","",'Categories &amp; Settings'!$B$10)</f>
        <v/>
      </c>
      <c r="N503" s="17" t="str">
        <f t="shared" si="14"/>
        <v/>
      </c>
      <c r="O503" s="17" t="str">
        <f t="shared" si="15"/>
        <v/>
      </c>
      <c r="P503" s="2"/>
    </row>
    <row r="504" spans="1:16" ht="15">
      <c r="A504" s="3"/>
      <c r="B504" s="3"/>
      <c r="C504" s="3"/>
      <c r="D504" s="13" t="str">
        <f>IF(OR(A504="",B504="",C504=""),"",DATE(C504,MATCH(B504,'Categories &amp; Settings'!$J$5:$J$16,0),A504))</f>
        <v/>
      </c>
      <c r="E504" s="3"/>
      <c r="F504" s="3"/>
      <c r="G504" s="3"/>
      <c r="H504" s="3"/>
      <c r="I504" s="3"/>
      <c r="J504" s="3"/>
      <c r="K504" s="3"/>
      <c r="L504" s="8"/>
      <c r="M504" s="16" t="str">
        <f>IF(L504="","",'Categories &amp; Settings'!$B$10)</f>
        <v/>
      </c>
      <c r="N504" s="18" t="str">
        <f t="shared" si="14"/>
        <v/>
      </c>
      <c r="O504" s="18" t="str">
        <f t="shared" si="15"/>
        <v/>
      </c>
      <c r="P504" s="3"/>
    </row>
  </sheetData>
  <mergeCells count="2">
    <mergeCell ref="A1:P1"/>
    <mergeCell ref="A2:P2"/>
  </mergeCells>
  <conditionalFormatting sqref="P5:P504">
    <cfRule type="containsText" dxfId="9" priority="1" operator="containsText" text="No"/>
  </conditionalFormatting>
  <dataValidations count="4">
    <dataValidation type="whole" sqref="A5:A504" xr:uid="{00000000-0002-0000-0200-000000000000}">
      <formula1>1</formula1>
      <formula2>31</formula2>
    </dataValidation>
    <dataValidation type="whole" sqref="C5:C504" xr:uid="{00000000-0002-0000-0200-000002000000}">
      <formula1>2000</formula1>
      <formula2>2100</formula2>
    </dataValidation>
    <dataValidation type="list" sqref="I5:I504" xr:uid="{00000000-0002-0000-0200-000004000000}">
      <formula1>"Income,Expense"</formula1>
    </dataValidation>
    <dataValidation type="list" sqref="P5:P504" xr:uid="{00000000-0002-0000-0200-000007000000}">
      <formula1>"Yes,No"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xr:uid="{00000000-0002-0000-0200-000001000000}">
          <x14:formula1>
            <xm:f>'Categories &amp; Settings'!$J$5:$J$16</xm:f>
          </x14:formula1>
          <xm:sqref>B5:B504</xm:sqref>
        </x14:dataValidation>
        <x14:dataValidation type="list" xr:uid="{00000000-0002-0000-0200-000003000000}">
          <x14:formula1>
            <xm:f>'Categories &amp; Settings'!$D$6:$D$22</xm:f>
          </x14:formula1>
          <xm:sqref>H5:H504</xm:sqref>
        </x14:dataValidation>
        <x14:dataValidation type="list" xr:uid="{00000000-0002-0000-0200-000005000000}">
          <x14:formula1>
            <xm:f>'Categories &amp; Settings'!$G$6:$G$12</xm:f>
          </x14:formula1>
          <xm:sqref>J5:J504</xm:sqref>
        </x14:dataValidation>
        <x14:dataValidation type="list" xr:uid="{00000000-0002-0000-0200-000006000000}">
          <x14:formula1>
            <xm:f>'Categories &amp; Settings'!$H$6:$H$12</xm:f>
          </x14:formula1>
          <xm:sqref>K5:K504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04"/>
  <sheetViews>
    <sheetView showGridLines="0" workbookViewId="0">
      <selection activeCell="M11" sqref="M11"/>
    </sheetView>
  </sheetViews>
  <sheetFormatPr defaultRowHeight="14.25"/>
  <cols>
    <col min="1" max="1" width="8" customWidth="1"/>
    <col min="2" max="2" width="14" customWidth="1"/>
    <col min="3" max="3" width="10" customWidth="1"/>
    <col min="4" max="4" width="15" customWidth="1"/>
    <col min="5" max="5" width="18" customWidth="1"/>
    <col min="6" max="6" width="22" customWidth="1"/>
    <col min="7" max="7" width="9" customWidth="1"/>
    <col min="8" max="8" width="14" customWidth="1"/>
    <col min="9" max="9" width="10" customWidth="1"/>
    <col min="10" max="10" width="15" customWidth="1"/>
    <col min="11" max="11" width="16" customWidth="1"/>
    <col min="12" max="12" width="17" customWidth="1"/>
    <col min="13" max="13" width="22" customWidth="1"/>
  </cols>
  <sheetData>
    <row r="1" spans="1:13" ht="36" customHeight="1">
      <c r="A1" s="89" t="s">
        <v>117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1:13" ht="21.95" customHeight="1">
      <c r="A2" s="90" t="s">
        <v>118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 ht="1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32.1" customHeight="1">
      <c r="A4" s="9" t="s">
        <v>72</v>
      </c>
      <c r="B4" s="11" t="s">
        <v>60</v>
      </c>
      <c r="C4" s="11" t="s">
        <v>73</v>
      </c>
      <c r="D4" s="11" t="s">
        <v>119</v>
      </c>
      <c r="E4" s="11" t="s">
        <v>120</v>
      </c>
      <c r="F4" s="11" t="s">
        <v>121</v>
      </c>
      <c r="G4" s="11" t="s">
        <v>122</v>
      </c>
      <c r="H4" s="11" t="s">
        <v>123</v>
      </c>
      <c r="I4" s="11" t="s">
        <v>124</v>
      </c>
      <c r="J4" s="11" t="s">
        <v>125</v>
      </c>
      <c r="K4" s="11" t="str">
        <f>"Total ("&amp;'Categories &amp; Settings'!$B$7&amp;")"</f>
        <v>Total (USD)</v>
      </c>
      <c r="L4" s="11" t="str">
        <f>"Amount Paid ("&amp;'Categories &amp; Settings'!$B$7&amp;")"</f>
        <v>Amount Paid (USD)</v>
      </c>
      <c r="M4" s="10" t="s">
        <v>126</v>
      </c>
    </row>
    <row r="5" spans="1:13" ht="15">
      <c r="A5" s="2">
        <v>5</v>
      </c>
      <c r="B5" s="2" t="s">
        <v>84</v>
      </c>
      <c r="C5" s="2">
        <v>2026</v>
      </c>
      <c r="D5" s="12">
        <f>IF(OR(A5="",B5="",C5=""),"",DATE(C5,MATCH(B5,'Categories &amp; Settings'!$J$5:$J$16,0),A5))</f>
        <v>46027</v>
      </c>
      <c r="E5" s="2" t="s">
        <v>127</v>
      </c>
      <c r="F5" s="2" t="s">
        <v>87</v>
      </c>
      <c r="G5" s="2">
        <v>19</v>
      </c>
      <c r="H5" s="2" t="s">
        <v>84</v>
      </c>
      <c r="I5" s="2">
        <v>2026</v>
      </c>
      <c r="J5" s="12">
        <f>IF(OR(G5="",H5="",I5=""),"",DATE(I5,MATCH(H5,'Categories &amp; Settings'!$J$5:$J$16,0),G5))</f>
        <v>46041</v>
      </c>
      <c r="K5" s="14">
        <v>2784</v>
      </c>
      <c r="L5" s="14">
        <v>2784</v>
      </c>
      <c r="M5" s="4" t="str">
        <f ca="1">IF(E5="","",'Categories &amp; Settings'!$B$8&amp;TEXT(MAX(0,K5-L5),"#,##0.00")&amp;" • "&amp;IF(K5-L5&lt;=0,"Paid",IF(TODAY()&gt;J5,"Overdue",IF(L5&gt;0,"Part Paid","Open"))))</f>
        <v>$0.00 • Paid</v>
      </c>
    </row>
    <row r="6" spans="1:13" ht="15">
      <c r="A6" s="2">
        <v>2</v>
      </c>
      <c r="B6" s="2" t="s">
        <v>98</v>
      </c>
      <c r="C6" s="2">
        <v>2026</v>
      </c>
      <c r="D6" s="12">
        <f>IF(OR(A6="",B6="",C6=""),"",DATE(C6,MATCH(B6,'Categories &amp; Settings'!$J$5:$J$16,0),A6))</f>
        <v>46055</v>
      </c>
      <c r="E6" s="2" t="s">
        <v>128</v>
      </c>
      <c r="F6" s="2" t="s">
        <v>101</v>
      </c>
      <c r="G6" s="2">
        <v>16</v>
      </c>
      <c r="H6" s="2" t="s">
        <v>98</v>
      </c>
      <c r="I6" s="2">
        <v>2026</v>
      </c>
      <c r="J6" s="12">
        <f>IF(OR(G6="",H6="",I6=""),"",DATE(I6,MATCH(H6,'Categories &amp; Settings'!$J$5:$J$16,0),G6))</f>
        <v>46069</v>
      </c>
      <c r="K6" s="14">
        <v>3712</v>
      </c>
      <c r="L6" s="14">
        <v>2000</v>
      </c>
      <c r="M6" s="4" t="str">
        <f ca="1">IF(E6="","",'Categories &amp; Settings'!$B$8&amp;TEXT(MAX(0,K6-L6),"#,##0.00")&amp;" • "&amp;IF(K6-L6&lt;=0,"Paid",IF(TODAY()&gt;J6,"Overdue",IF(L6&gt;0,"Part Paid","Open"))))</f>
        <v>$1,712.00 • Overdue</v>
      </c>
    </row>
    <row r="7" spans="1:13" ht="15">
      <c r="A7" s="2">
        <v>15</v>
      </c>
      <c r="B7" s="2" t="s">
        <v>108</v>
      </c>
      <c r="C7" s="2">
        <v>2026</v>
      </c>
      <c r="D7" s="12">
        <f>IF(OR(A7="",B7="",C7=""),"",DATE(C7,MATCH(B7,'Categories &amp; Settings'!$J$5:$J$16,0),A7))</f>
        <v>46096</v>
      </c>
      <c r="E7" s="2" t="s">
        <v>129</v>
      </c>
      <c r="F7" s="2" t="s">
        <v>115</v>
      </c>
      <c r="G7" s="2">
        <v>29</v>
      </c>
      <c r="H7" s="2" t="s">
        <v>108</v>
      </c>
      <c r="I7" s="2">
        <v>2026</v>
      </c>
      <c r="J7" s="12">
        <f>IF(OR(G7="",H7="",I7=""),"",DATE(I7,MATCH(H7,'Categories &amp; Settings'!$J$5:$J$16,0),G7))</f>
        <v>46110</v>
      </c>
      <c r="K7" s="14">
        <v>2088</v>
      </c>
      <c r="L7" s="14">
        <v>0</v>
      </c>
      <c r="M7" s="4" t="str">
        <f ca="1">IF(E7="","",'Categories &amp; Settings'!$B$8&amp;TEXT(MAX(0,K7-L7),"#,##0.00")&amp;" • "&amp;IF(K7-L7&lt;=0,"Paid",IF(TODAY()&gt;J7,"Overdue",IF(L7&gt;0,"Part Paid","Open"))))</f>
        <v>$2,088.00 • Overdue</v>
      </c>
    </row>
    <row r="8" spans="1:13" ht="15">
      <c r="A8" s="2"/>
      <c r="B8" s="2"/>
      <c r="C8" s="2"/>
      <c r="D8" s="12" t="str">
        <f>IF(OR(A8="",B8="",C8=""),"",DATE(C8,MATCH(B8,'Categories &amp; Settings'!$J$5:$J$16,0),A8))</f>
        <v/>
      </c>
      <c r="E8" s="2"/>
      <c r="F8" s="2"/>
      <c r="G8" s="2"/>
      <c r="H8" s="2"/>
      <c r="I8" s="2"/>
      <c r="J8" s="12" t="str">
        <f>IF(OR(G8="",H8="",I8=""),"",DATE(I8,MATCH(H8,'Categories &amp; Settings'!$J$5:$J$16,0),G8))</f>
        <v/>
      </c>
      <c r="K8" s="14"/>
      <c r="L8" s="14"/>
      <c r="M8" s="4" t="str">
        <f ca="1">IF(E8="","",'Categories &amp; Settings'!$B$8&amp;TEXT(MAX(0,K8-L8),"#,##0.00")&amp;" • "&amp;IF(K8-L8&lt;=0,"Paid",IF(TODAY()&gt;J8,"Overdue",IF(L8&gt;0,"Part Paid","Open"))))</f>
        <v/>
      </c>
    </row>
    <row r="9" spans="1:13" ht="15">
      <c r="A9" s="2"/>
      <c r="B9" s="2"/>
      <c r="C9" s="2"/>
      <c r="D9" s="12" t="str">
        <f>IF(OR(A9="",B9="",C9=""),"",DATE(C9,MATCH(B9,'Categories &amp; Settings'!$J$5:$J$16,0),A9))</f>
        <v/>
      </c>
      <c r="E9" s="2"/>
      <c r="F9" s="2"/>
      <c r="G9" s="2"/>
      <c r="H9" s="2"/>
      <c r="I9" s="2"/>
      <c r="J9" s="12" t="str">
        <f>IF(OR(G9="",H9="",I9=""),"",DATE(I9,MATCH(H9,'Categories &amp; Settings'!$J$5:$J$16,0),G9))</f>
        <v/>
      </c>
      <c r="K9" s="14"/>
      <c r="L9" s="14"/>
      <c r="M9" s="4" t="str">
        <f ca="1">IF(E9="","",'Categories &amp; Settings'!$B$8&amp;TEXT(MAX(0,K9-L9),"#,##0.00")&amp;" • "&amp;IF(K9-L9&lt;=0,"Paid",IF(TODAY()&gt;J9,"Overdue",IF(L9&gt;0,"Part Paid","Open"))))</f>
        <v/>
      </c>
    </row>
    <row r="10" spans="1:13" ht="15">
      <c r="A10" s="2"/>
      <c r="B10" s="2"/>
      <c r="C10" s="2"/>
      <c r="D10" s="12" t="str">
        <f>IF(OR(A10="",B10="",C10=""),"",DATE(C10,MATCH(B10,'Categories &amp; Settings'!$J$5:$J$16,0),A10))</f>
        <v/>
      </c>
      <c r="E10" s="2"/>
      <c r="F10" s="2"/>
      <c r="G10" s="2"/>
      <c r="H10" s="2"/>
      <c r="I10" s="2"/>
      <c r="J10" s="12" t="str">
        <f>IF(OR(G10="",H10="",I10=""),"",DATE(I10,MATCH(H10,'Categories &amp; Settings'!$J$5:$J$16,0),G10))</f>
        <v/>
      </c>
      <c r="K10" s="14"/>
      <c r="L10" s="14"/>
      <c r="M10" s="4" t="str">
        <f ca="1">IF(E10="","",'Categories &amp; Settings'!$B$8&amp;TEXT(MAX(0,K10-L10),"#,##0.00")&amp;" • "&amp;IF(K10-L10&lt;=0,"Paid",IF(TODAY()&gt;J10,"Overdue",IF(L10&gt;0,"Part Paid","Open"))))</f>
        <v/>
      </c>
    </row>
    <row r="11" spans="1:13" ht="15">
      <c r="A11" s="2"/>
      <c r="B11" s="2"/>
      <c r="C11" s="2"/>
      <c r="D11" s="12" t="str">
        <f>IF(OR(A11="",B11="",C11=""),"",DATE(C11,MATCH(B11,'Categories &amp; Settings'!$J$5:$J$16,0),A11))</f>
        <v/>
      </c>
      <c r="E11" s="2"/>
      <c r="F11" s="2"/>
      <c r="G11" s="2"/>
      <c r="H11" s="2"/>
      <c r="I11" s="2"/>
      <c r="J11" s="12" t="str">
        <f>IF(OR(G11="",H11="",I11=""),"",DATE(I11,MATCH(H11,'Categories &amp; Settings'!$J$5:$J$16,0),G11))</f>
        <v/>
      </c>
      <c r="K11" s="14"/>
      <c r="L11" s="14"/>
      <c r="M11" s="4" t="str">
        <f ca="1">IF(E11="","",'Categories &amp; Settings'!$B$8&amp;TEXT(MAX(0,K11-L11),"#,##0.00")&amp;" • "&amp;IF(K11-L11&lt;=0,"Paid",IF(TODAY()&gt;J11,"Overdue",IF(L11&gt;0,"Part Paid","Open"))))</f>
        <v/>
      </c>
    </row>
    <row r="12" spans="1:13" ht="15">
      <c r="A12" s="2"/>
      <c r="B12" s="2"/>
      <c r="C12" s="2"/>
      <c r="D12" s="12" t="str">
        <f>IF(OR(A12="",B12="",C12=""),"",DATE(C12,MATCH(B12,'Categories &amp; Settings'!$J$5:$J$16,0),A12))</f>
        <v/>
      </c>
      <c r="E12" s="2"/>
      <c r="F12" s="2"/>
      <c r="G12" s="2"/>
      <c r="H12" s="2"/>
      <c r="I12" s="2"/>
      <c r="J12" s="12" t="str">
        <f>IF(OR(G12="",H12="",I12=""),"",DATE(I12,MATCH(H12,'Categories &amp; Settings'!$J$5:$J$16,0),G12))</f>
        <v/>
      </c>
      <c r="K12" s="14"/>
      <c r="L12" s="14"/>
      <c r="M12" s="4" t="str">
        <f ca="1">IF(E12="","",'Categories &amp; Settings'!$B$8&amp;TEXT(MAX(0,K12-L12),"#,##0.00")&amp;" • "&amp;IF(K12-L12&lt;=0,"Paid",IF(TODAY()&gt;J12,"Overdue",IF(L12&gt;0,"Part Paid","Open"))))</f>
        <v/>
      </c>
    </row>
    <row r="13" spans="1:13" ht="15">
      <c r="A13" s="2"/>
      <c r="B13" s="2"/>
      <c r="C13" s="2"/>
      <c r="D13" s="12" t="str">
        <f>IF(OR(A13="",B13="",C13=""),"",DATE(C13,MATCH(B13,'Categories &amp; Settings'!$J$5:$J$16,0),A13))</f>
        <v/>
      </c>
      <c r="E13" s="2"/>
      <c r="F13" s="2"/>
      <c r="G13" s="2"/>
      <c r="H13" s="2"/>
      <c r="I13" s="2"/>
      <c r="J13" s="12" t="str">
        <f>IF(OR(G13="",H13="",I13=""),"",DATE(I13,MATCH(H13,'Categories &amp; Settings'!$J$5:$J$16,0),G13))</f>
        <v/>
      </c>
      <c r="K13" s="14"/>
      <c r="L13" s="14"/>
      <c r="M13" s="4" t="str">
        <f ca="1">IF(E13="","",'Categories &amp; Settings'!$B$8&amp;TEXT(MAX(0,K13-L13),"#,##0.00")&amp;" • "&amp;IF(K13-L13&lt;=0,"Paid",IF(TODAY()&gt;J13,"Overdue",IF(L13&gt;0,"Part Paid","Open"))))</f>
        <v/>
      </c>
    </row>
    <row r="14" spans="1:13" ht="15">
      <c r="A14" s="2"/>
      <c r="B14" s="2"/>
      <c r="C14" s="2"/>
      <c r="D14" s="12" t="str">
        <f>IF(OR(A14="",B14="",C14=""),"",DATE(C14,MATCH(B14,'Categories &amp; Settings'!$J$5:$J$16,0),A14))</f>
        <v/>
      </c>
      <c r="E14" s="2"/>
      <c r="F14" s="2"/>
      <c r="G14" s="2"/>
      <c r="H14" s="2"/>
      <c r="I14" s="2"/>
      <c r="J14" s="12" t="str">
        <f>IF(OR(G14="",H14="",I14=""),"",DATE(I14,MATCH(H14,'Categories &amp; Settings'!$J$5:$J$16,0),G14))</f>
        <v/>
      </c>
      <c r="K14" s="14"/>
      <c r="L14" s="14"/>
      <c r="M14" s="4" t="str">
        <f ca="1">IF(E14="","",'Categories &amp; Settings'!$B$8&amp;TEXT(MAX(0,K14-L14),"#,##0.00")&amp;" • "&amp;IF(K14-L14&lt;=0,"Paid",IF(TODAY()&gt;J14,"Overdue",IF(L14&gt;0,"Part Paid","Open"))))</f>
        <v/>
      </c>
    </row>
    <row r="15" spans="1:13" ht="15">
      <c r="A15" s="2"/>
      <c r="B15" s="2"/>
      <c r="C15" s="2"/>
      <c r="D15" s="12" t="str">
        <f>IF(OR(A15="",B15="",C15=""),"",DATE(C15,MATCH(B15,'Categories &amp; Settings'!$J$5:$J$16,0),A15))</f>
        <v/>
      </c>
      <c r="E15" s="2"/>
      <c r="F15" s="2"/>
      <c r="G15" s="2"/>
      <c r="H15" s="2"/>
      <c r="I15" s="2"/>
      <c r="J15" s="12" t="str">
        <f>IF(OR(G15="",H15="",I15=""),"",DATE(I15,MATCH(H15,'Categories &amp; Settings'!$J$5:$J$16,0),G15))</f>
        <v/>
      </c>
      <c r="K15" s="14"/>
      <c r="L15" s="14"/>
      <c r="M15" s="4" t="str">
        <f ca="1">IF(E15="","",'Categories &amp; Settings'!$B$8&amp;TEXT(MAX(0,K15-L15),"#,##0.00")&amp;" • "&amp;IF(K15-L15&lt;=0,"Paid",IF(TODAY()&gt;J15,"Overdue",IF(L15&gt;0,"Part Paid","Open"))))</f>
        <v/>
      </c>
    </row>
    <row r="16" spans="1:13" ht="15">
      <c r="A16" s="2"/>
      <c r="B16" s="2"/>
      <c r="C16" s="2"/>
      <c r="D16" s="12" t="str">
        <f>IF(OR(A16="",B16="",C16=""),"",DATE(C16,MATCH(B16,'Categories &amp; Settings'!$J$5:$J$16,0),A16))</f>
        <v/>
      </c>
      <c r="E16" s="2"/>
      <c r="F16" s="2"/>
      <c r="G16" s="2"/>
      <c r="H16" s="2"/>
      <c r="I16" s="2"/>
      <c r="J16" s="12" t="str">
        <f>IF(OR(G16="",H16="",I16=""),"",DATE(I16,MATCH(H16,'Categories &amp; Settings'!$J$5:$J$16,0),G16))</f>
        <v/>
      </c>
      <c r="K16" s="14"/>
      <c r="L16" s="14"/>
      <c r="M16" s="4" t="str">
        <f ca="1">IF(E16="","",'Categories &amp; Settings'!$B$8&amp;TEXT(MAX(0,K16-L16),"#,##0.00")&amp;" • "&amp;IF(K16-L16&lt;=0,"Paid",IF(TODAY()&gt;J16,"Overdue",IF(L16&gt;0,"Part Paid","Open"))))</f>
        <v/>
      </c>
    </row>
    <row r="17" spans="1:13" ht="15">
      <c r="A17" s="2"/>
      <c r="B17" s="2"/>
      <c r="C17" s="2"/>
      <c r="D17" s="12" t="str">
        <f>IF(OR(A17="",B17="",C17=""),"",DATE(C17,MATCH(B17,'Categories &amp; Settings'!$J$5:$J$16,0),A17))</f>
        <v/>
      </c>
      <c r="E17" s="2"/>
      <c r="F17" s="2"/>
      <c r="G17" s="2"/>
      <c r="H17" s="2"/>
      <c r="I17" s="2"/>
      <c r="J17" s="12" t="str">
        <f>IF(OR(G17="",H17="",I17=""),"",DATE(I17,MATCH(H17,'Categories &amp; Settings'!$J$5:$J$16,0),G17))</f>
        <v/>
      </c>
      <c r="K17" s="14"/>
      <c r="L17" s="14"/>
      <c r="M17" s="4" t="str">
        <f ca="1">IF(E17="","",'Categories &amp; Settings'!$B$8&amp;TEXT(MAX(0,K17-L17),"#,##0.00")&amp;" • "&amp;IF(K17-L17&lt;=0,"Paid",IF(TODAY()&gt;J17,"Overdue",IF(L17&gt;0,"Part Paid","Open"))))</f>
        <v/>
      </c>
    </row>
    <row r="18" spans="1:13" ht="15">
      <c r="A18" s="2"/>
      <c r="B18" s="2"/>
      <c r="C18" s="2"/>
      <c r="D18" s="12" t="str">
        <f>IF(OR(A18="",B18="",C18=""),"",DATE(C18,MATCH(B18,'Categories &amp; Settings'!$J$5:$J$16,0),A18))</f>
        <v/>
      </c>
      <c r="E18" s="2"/>
      <c r="F18" s="2"/>
      <c r="G18" s="2"/>
      <c r="H18" s="2"/>
      <c r="I18" s="2"/>
      <c r="J18" s="12" t="str">
        <f>IF(OR(G18="",H18="",I18=""),"",DATE(I18,MATCH(H18,'Categories &amp; Settings'!$J$5:$J$16,0),G18))</f>
        <v/>
      </c>
      <c r="K18" s="14"/>
      <c r="L18" s="14"/>
      <c r="M18" s="4" t="str">
        <f ca="1">IF(E18="","",'Categories &amp; Settings'!$B$8&amp;TEXT(MAX(0,K18-L18),"#,##0.00")&amp;" • "&amp;IF(K18-L18&lt;=0,"Paid",IF(TODAY()&gt;J18,"Overdue",IF(L18&gt;0,"Part Paid","Open"))))</f>
        <v/>
      </c>
    </row>
    <row r="19" spans="1:13" ht="15">
      <c r="A19" s="2"/>
      <c r="B19" s="2"/>
      <c r="C19" s="2"/>
      <c r="D19" s="12" t="str">
        <f>IF(OR(A19="",B19="",C19=""),"",DATE(C19,MATCH(B19,'Categories &amp; Settings'!$J$5:$J$16,0),A19))</f>
        <v/>
      </c>
      <c r="E19" s="2"/>
      <c r="F19" s="2"/>
      <c r="G19" s="2"/>
      <c r="H19" s="2"/>
      <c r="I19" s="2"/>
      <c r="J19" s="12" t="str">
        <f>IF(OR(G19="",H19="",I19=""),"",DATE(I19,MATCH(H19,'Categories &amp; Settings'!$J$5:$J$16,0),G19))</f>
        <v/>
      </c>
      <c r="K19" s="14"/>
      <c r="L19" s="14"/>
      <c r="M19" s="4" t="str">
        <f ca="1">IF(E19="","",'Categories &amp; Settings'!$B$8&amp;TEXT(MAX(0,K19-L19),"#,##0.00")&amp;" • "&amp;IF(K19-L19&lt;=0,"Paid",IF(TODAY()&gt;J19,"Overdue",IF(L19&gt;0,"Part Paid","Open"))))</f>
        <v/>
      </c>
    </row>
    <row r="20" spans="1:13" ht="15">
      <c r="A20" s="2"/>
      <c r="B20" s="2"/>
      <c r="C20" s="2"/>
      <c r="D20" s="12" t="str">
        <f>IF(OR(A20="",B20="",C20=""),"",DATE(C20,MATCH(B20,'Categories &amp; Settings'!$J$5:$J$16,0),A20))</f>
        <v/>
      </c>
      <c r="E20" s="2"/>
      <c r="F20" s="2"/>
      <c r="G20" s="2"/>
      <c r="H20" s="2"/>
      <c r="I20" s="2"/>
      <c r="J20" s="12" t="str">
        <f>IF(OR(G20="",H20="",I20=""),"",DATE(I20,MATCH(H20,'Categories &amp; Settings'!$J$5:$J$16,0),G20))</f>
        <v/>
      </c>
      <c r="K20" s="14"/>
      <c r="L20" s="14"/>
      <c r="M20" s="4" t="str">
        <f ca="1">IF(E20="","",'Categories &amp; Settings'!$B$8&amp;TEXT(MAX(0,K20-L20),"#,##0.00")&amp;" • "&amp;IF(K20-L20&lt;=0,"Paid",IF(TODAY()&gt;J20,"Overdue",IF(L20&gt;0,"Part Paid","Open"))))</f>
        <v/>
      </c>
    </row>
    <row r="21" spans="1:13" ht="15">
      <c r="A21" s="2"/>
      <c r="B21" s="2"/>
      <c r="C21" s="2"/>
      <c r="D21" s="12" t="str">
        <f>IF(OR(A21="",B21="",C21=""),"",DATE(C21,MATCH(B21,'Categories &amp; Settings'!$J$5:$J$16,0),A21))</f>
        <v/>
      </c>
      <c r="E21" s="2"/>
      <c r="F21" s="2"/>
      <c r="G21" s="2"/>
      <c r="H21" s="2"/>
      <c r="I21" s="2"/>
      <c r="J21" s="12" t="str">
        <f>IF(OR(G21="",H21="",I21=""),"",DATE(I21,MATCH(H21,'Categories &amp; Settings'!$J$5:$J$16,0),G21))</f>
        <v/>
      </c>
      <c r="K21" s="14"/>
      <c r="L21" s="14"/>
      <c r="M21" s="4" t="str">
        <f ca="1">IF(E21="","",'Categories &amp; Settings'!$B$8&amp;TEXT(MAX(0,K21-L21),"#,##0.00")&amp;" • "&amp;IF(K21-L21&lt;=0,"Paid",IF(TODAY()&gt;J21,"Overdue",IF(L21&gt;0,"Part Paid","Open"))))</f>
        <v/>
      </c>
    </row>
    <row r="22" spans="1:13" ht="15">
      <c r="A22" s="2"/>
      <c r="B22" s="2"/>
      <c r="C22" s="2"/>
      <c r="D22" s="12" t="str">
        <f>IF(OR(A22="",B22="",C22=""),"",DATE(C22,MATCH(B22,'Categories &amp; Settings'!$J$5:$J$16,0),A22))</f>
        <v/>
      </c>
      <c r="E22" s="2"/>
      <c r="F22" s="2"/>
      <c r="G22" s="2"/>
      <c r="H22" s="2"/>
      <c r="I22" s="2"/>
      <c r="J22" s="12" t="str">
        <f>IF(OR(G22="",H22="",I22=""),"",DATE(I22,MATCH(H22,'Categories &amp; Settings'!$J$5:$J$16,0),G22))</f>
        <v/>
      </c>
      <c r="K22" s="14"/>
      <c r="L22" s="14"/>
      <c r="M22" s="4" t="str">
        <f ca="1">IF(E22="","",'Categories &amp; Settings'!$B$8&amp;TEXT(MAX(0,K22-L22),"#,##0.00")&amp;" • "&amp;IF(K22-L22&lt;=0,"Paid",IF(TODAY()&gt;J22,"Overdue",IF(L22&gt;0,"Part Paid","Open"))))</f>
        <v/>
      </c>
    </row>
    <row r="23" spans="1:13" ht="15">
      <c r="A23" s="2"/>
      <c r="B23" s="2"/>
      <c r="C23" s="2"/>
      <c r="D23" s="12" t="str">
        <f>IF(OR(A23="",B23="",C23=""),"",DATE(C23,MATCH(B23,'Categories &amp; Settings'!$J$5:$J$16,0),A23))</f>
        <v/>
      </c>
      <c r="E23" s="2"/>
      <c r="F23" s="2"/>
      <c r="G23" s="2"/>
      <c r="H23" s="2"/>
      <c r="I23" s="2"/>
      <c r="J23" s="12" t="str">
        <f>IF(OR(G23="",H23="",I23=""),"",DATE(I23,MATCH(H23,'Categories &amp; Settings'!$J$5:$J$16,0),G23))</f>
        <v/>
      </c>
      <c r="K23" s="14"/>
      <c r="L23" s="14"/>
      <c r="M23" s="4" t="str">
        <f ca="1">IF(E23="","",'Categories &amp; Settings'!$B$8&amp;TEXT(MAX(0,K23-L23),"#,##0.00")&amp;" • "&amp;IF(K23-L23&lt;=0,"Paid",IF(TODAY()&gt;J23,"Overdue",IF(L23&gt;0,"Part Paid","Open"))))</f>
        <v/>
      </c>
    </row>
    <row r="24" spans="1:13" ht="15">
      <c r="A24" s="2"/>
      <c r="B24" s="2"/>
      <c r="C24" s="2"/>
      <c r="D24" s="12" t="str">
        <f>IF(OR(A24="",B24="",C24=""),"",DATE(C24,MATCH(B24,'Categories &amp; Settings'!$J$5:$J$16,0),A24))</f>
        <v/>
      </c>
      <c r="E24" s="2"/>
      <c r="F24" s="2"/>
      <c r="G24" s="2"/>
      <c r="H24" s="2"/>
      <c r="I24" s="2"/>
      <c r="J24" s="12" t="str">
        <f>IF(OR(G24="",H24="",I24=""),"",DATE(I24,MATCH(H24,'Categories &amp; Settings'!$J$5:$J$16,0),G24))</f>
        <v/>
      </c>
      <c r="K24" s="14"/>
      <c r="L24" s="14"/>
      <c r="M24" s="4" t="str">
        <f ca="1">IF(E24="","",'Categories &amp; Settings'!$B$8&amp;TEXT(MAX(0,K24-L24),"#,##0.00")&amp;" • "&amp;IF(K24-L24&lt;=0,"Paid",IF(TODAY()&gt;J24,"Overdue",IF(L24&gt;0,"Part Paid","Open"))))</f>
        <v/>
      </c>
    </row>
    <row r="25" spans="1:13" ht="15">
      <c r="A25" s="2"/>
      <c r="B25" s="2"/>
      <c r="C25" s="2"/>
      <c r="D25" s="12" t="str">
        <f>IF(OR(A25="",B25="",C25=""),"",DATE(C25,MATCH(B25,'Categories &amp; Settings'!$J$5:$J$16,0),A25))</f>
        <v/>
      </c>
      <c r="E25" s="2"/>
      <c r="F25" s="2"/>
      <c r="G25" s="2"/>
      <c r="H25" s="2"/>
      <c r="I25" s="2"/>
      <c r="J25" s="12" t="str">
        <f>IF(OR(G25="",H25="",I25=""),"",DATE(I25,MATCH(H25,'Categories &amp; Settings'!$J$5:$J$16,0),G25))</f>
        <v/>
      </c>
      <c r="K25" s="14"/>
      <c r="L25" s="14"/>
      <c r="M25" s="4" t="str">
        <f ca="1">IF(E25="","",'Categories &amp; Settings'!$B$8&amp;TEXT(MAX(0,K25-L25),"#,##0.00")&amp;" • "&amp;IF(K25-L25&lt;=0,"Paid",IF(TODAY()&gt;J25,"Overdue",IF(L25&gt;0,"Part Paid","Open"))))</f>
        <v/>
      </c>
    </row>
    <row r="26" spans="1:13" ht="15">
      <c r="A26" s="2"/>
      <c r="B26" s="2"/>
      <c r="C26" s="2"/>
      <c r="D26" s="12" t="str">
        <f>IF(OR(A26="",B26="",C26=""),"",DATE(C26,MATCH(B26,'Categories &amp; Settings'!$J$5:$J$16,0),A26))</f>
        <v/>
      </c>
      <c r="E26" s="2"/>
      <c r="F26" s="2"/>
      <c r="G26" s="2"/>
      <c r="H26" s="2"/>
      <c r="I26" s="2"/>
      <c r="J26" s="12" t="str">
        <f>IF(OR(G26="",H26="",I26=""),"",DATE(I26,MATCH(H26,'Categories &amp; Settings'!$J$5:$J$16,0),G26))</f>
        <v/>
      </c>
      <c r="K26" s="14"/>
      <c r="L26" s="14"/>
      <c r="M26" s="4" t="str">
        <f ca="1">IF(E26="","",'Categories &amp; Settings'!$B$8&amp;TEXT(MAX(0,K26-L26),"#,##0.00")&amp;" • "&amp;IF(K26-L26&lt;=0,"Paid",IF(TODAY()&gt;J26,"Overdue",IF(L26&gt;0,"Part Paid","Open"))))</f>
        <v/>
      </c>
    </row>
    <row r="27" spans="1:13" ht="15">
      <c r="A27" s="2"/>
      <c r="B27" s="2"/>
      <c r="C27" s="2"/>
      <c r="D27" s="12" t="str">
        <f>IF(OR(A27="",B27="",C27=""),"",DATE(C27,MATCH(B27,'Categories &amp; Settings'!$J$5:$J$16,0),A27))</f>
        <v/>
      </c>
      <c r="E27" s="2"/>
      <c r="F27" s="2"/>
      <c r="G27" s="2"/>
      <c r="H27" s="2"/>
      <c r="I27" s="2"/>
      <c r="J27" s="12" t="str">
        <f>IF(OR(G27="",H27="",I27=""),"",DATE(I27,MATCH(H27,'Categories &amp; Settings'!$J$5:$J$16,0),G27))</f>
        <v/>
      </c>
      <c r="K27" s="14"/>
      <c r="L27" s="14"/>
      <c r="M27" s="4" t="str">
        <f ca="1">IF(E27="","",'Categories &amp; Settings'!$B$8&amp;TEXT(MAX(0,K27-L27),"#,##0.00")&amp;" • "&amp;IF(K27-L27&lt;=0,"Paid",IF(TODAY()&gt;J27,"Overdue",IF(L27&gt;0,"Part Paid","Open"))))</f>
        <v/>
      </c>
    </row>
    <row r="28" spans="1:13" ht="15">
      <c r="A28" s="2"/>
      <c r="B28" s="2"/>
      <c r="C28" s="2"/>
      <c r="D28" s="12" t="str">
        <f>IF(OR(A28="",B28="",C28=""),"",DATE(C28,MATCH(B28,'Categories &amp; Settings'!$J$5:$J$16,0),A28))</f>
        <v/>
      </c>
      <c r="E28" s="2"/>
      <c r="F28" s="2"/>
      <c r="G28" s="2"/>
      <c r="H28" s="2"/>
      <c r="I28" s="2"/>
      <c r="J28" s="12" t="str">
        <f>IF(OR(G28="",H28="",I28=""),"",DATE(I28,MATCH(H28,'Categories &amp; Settings'!$J$5:$J$16,0),G28))</f>
        <v/>
      </c>
      <c r="K28" s="14"/>
      <c r="L28" s="14"/>
      <c r="M28" s="4" t="str">
        <f ca="1">IF(E28="","",'Categories &amp; Settings'!$B$8&amp;TEXT(MAX(0,K28-L28),"#,##0.00")&amp;" • "&amp;IF(K28-L28&lt;=0,"Paid",IF(TODAY()&gt;J28,"Overdue",IF(L28&gt;0,"Part Paid","Open"))))</f>
        <v/>
      </c>
    </row>
    <row r="29" spans="1:13" ht="15">
      <c r="A29" s="2"/>
      <c r="B29" s="2"/>
      <c r="C29" s="2"/>
      <c r="D29" s="12" t="str">
        <f>IF(OR(A29="",B29="",C29=""),"",DATE(C29,MATCH(B29,'Categories &amp; Settings'!$J$5:$J$16,0),A29))</f>
        <v/>
      </c>
      <c r="E29" s="2"/>
      <c r="F29" s="2"/>
      <c r="G29" s="2"/>
      <c r="H29" s="2"/>
      <c r="I29" s="2"/>
      <c r="J29" s="12" t="str">
        <f>IF(OR(G29="",H29="",I29=""),"",DATE(I29,MATCH(H29,'Categories &amp; Settings'!$J$5:$J$16,0),G29))</f>
        <v/>
      </c>
      <c r="K29" s="14"/>
      <c r="L29" s="14"/>
      <c r="M29" s="4" t="str">
        <f ca="1">IF(E29="","",'Categories &amp; Settings'!$B$8&amp;TEXT(MAX(0,K29-L29),"#,##0.00")&amp;" • "&amp;IF(K29-L29&lt;=0,"Paid",IF(TODAY()&gt;J29,"Overdue",IF(L29&gt;0,"Part Paid","Open"))))</f>
        <v/>
      </c>
    </row>
    <row r="30" spans="1:13" ht="15">
      <c r="A30" s="2"/>
      <c r="B30" s="2"/>
      <c r="C30" s="2"/>
      <c r="D30" s="12" t="str">
        <f>IF(OR(A30="",B30="",C30=""),"",DATE(C30,MATCH(B30,'Categories &amp; Settings'!$J$5:$J$16,0),A30))</f>
        <v/>
      </c>
      <c r="E30" s="2"/>
      <c r="F30" s="2"/>
      <c r="G30" s="2"/>
      <c r="H30" s="2"/>
      <c r="I30" s="2"/>
      <c r="J30" s="12" t="str">
        <f>IF(OR(G30="",H30="",I30=""),"",DATE(I30,MATCH(H30,'Categories &amp; Settings'!$J$5:$J$16,0),G30))</f>
        <v/>
      </c>
      <c r="K30" s="14"/>
      <c r="L30" s="14"/>
      <c r="M30" s="4" t="str">
        <f ca="1">IF(E30="","",'Categories &amp; Settings'!$B$8&amp;TEXT(MAX(0,K30-L30),"#,##0.00")&amp;" • "&amp;IF(K30-L30&lt;=0,"Paid",IF(TODAY()&gt;J30,"Overdue",IF(L30&gt;0,"Part Paid","Open"))))</f>
        <v/>
      </c>
    </row>
    <row r="31" spans="1:13" ht="15">
      <c r="A31" s="2"/>
      <c r="B31" s="2"/>
      <c r="C31" s="2"/>
      <c r="D31" s="12" t="str">
        <f>IF(OR(A31="",B31="",C31=""),"",DATE(C31,MATCH(B31,'Categories &amp; Settings'!$J$5:$J$16,0),A31))</f>
        <v/>
      </c>
      <c r="E31" s="2"/>
      <c r="F31" s="2"/>
      <c r="G31" s="2"/>
      <c r="H31" s="2"/>
      <c r="I31" s="2"/>
      <c r="J31" s="12" t="str">
        <f>IF(OR(G31="",H31="",I31=""),"",DATE(I31,MATCH(H31,'Categories &amp; Settings'!$J$5:$J$16,0),G31))</f>
        <v/>
      </c>
      <c r="K31" s="14"/>
      <c r="L31" s="14"/>
      <c r="M31" s="4" t="str">
        <f ca="1">IF(E31="","",'Categories &amp; Settings'!$B$8&amp;TEXT(MAX(0,K31-L31),"#,##0.00")&amp;" • "&amp;IF(K31-L31&lt;=0,"Paid",IF(TODAY()&gt;J31,"Overdue",IF(L31&gt;0,"Part Paid","Open"))))</f>
        <v/>
      </c>
    </row>
    <row r="32" spans="1:13" ht="15">
      <c r="A32" s="2"/>
      <c r="B32" s="2"/>
      <c r="C32" s="2"/>
      <c r="D32" s="12" t="str">
        <f>IF(OR(A32="",B32="",C32=""),"",DATE(C32,MATCH(B32,'Categories &amp; Settings'!$J$5:$J$16,0),A32))</f>
        <v/>
      </c>
      <c r="E32" s="2"/>
      <c r="F32" s="2"/>
      <c r="G32" s="2"/>
      <c r="H32" s="2"/>
      <c r="I32" s="2"/>
      <c r="J32" s="12" t="str">
        <f>IF(OR(G32="",H32="",I32=""),"",DATE(I32,MATCH(H32,'Categories &amp; Settings'!$J$5:$J$16,0),G32))</f>
        <v/>
      </c>
      <c r="K32" s="14"/>
      <c r="L32" s="14"/>
      <c r="M32" s="4" t="str">
        <f ca="1">IF(E32="","",'Categories &amp; Settings'!$B$8&amp;TEXT(MAX(0,K32-L32),"#,##0.00")&amp;" • "&amp;IF(K32-L32&lt;=0,"Paid",IF(TODAY()&gt;J32,"Overdue",IF(L32&gt;0,"Part Paid","Open"))))</f>
        <v/>
      </c>
    </row>
    <row r="33" spans="1:13" ht="15">
      <c r="A33" s="2"/>
      <c r="B33" s="2"/>
      <c r="C33" s="2"/>
      <c r="D33" s="12" t="str">
        <f>IF(OR(A33="",B33="",C33=""),"",DATE(C33,MATCH(B33,'Categories &amp; Settings'!$J$5:$J$16,0),A33))</f>
        <v/>
      </c>
      <c r="E33" s="2"/>
      <c r="F33" s="2"/>
      <c r="G33" s="2"/>
      <c r="H33" s="2"/>
      <c r="I33" s="2"/>
      <c r="J33" s="12" t="str">
        <f>IF(OR(G33="",H33="",I33=""),"",DATE(I33,MATCH(H33,'Categories &amp; Settings'!$J$5:$J$16,0),G33))</f>
        <v/>
      </c>
      <c r="K33" s="14"/>
      <c r="L33" s="14"/>
      <c r="M33" s="4" t="str">
        <f ca="1">IF(E33="","",'Categories &amp; Settings'!$B$8&amp;TEXT(MAX(0,K33-L33),"#,##0.00")&amp;" • "&amp;IF(K33-L33&lt;=0,"Paid",IF(TODAY()&gt;J33,"Overdue",IF(L33&gt;0,"Part Paid","Open"))))</f>
        <v/>
      </c>
    </row>
    <row r="34" spans="1:13" ht="15">
      <c r="A34" s="2"/>
      <c r="B34" s="2"/>
      <c r="C34" s="2"/>
      <c r="D34" s="12" t="str">
        <f>IF(OR(A34="",B34="",C34=""),"",DATE(C34,MATCH(B34,'Categories &amp; Settings'!$J$5:$J$16,0),A34))</f>
        <v/>
      </c>
      <c r="E34" s="2"/>
      <c r="F34" s="2"/>
      <c r="G34" s="2"/>
      <c r="H34" s="2"/>
      <c r="I34" s="2"/>
      <c r="J34" s="12" t="str">
        <f>IF(OR(G34="",H34="",I34=""),"",DATE(I34,MATCH(H34,'Categories &amp; Settings'!$J$5:$J$16,0),G34))</f>
        <v/>
      </c>
      <c r="K34" s="14"/>
      <c r="L34" s="14"/>
      <c r="M34" s="4" t="str">
        <f ca="1">IF(E34="","",'Categories &amp; Settings'!$B$8&amp;TEXT(MAX(0,K34-L34),"#,##0.00")&amp;" • "&amp;IF(K34-L34&lt;=0,"Paid",IF(TODAY()&gt;J34,"Overdue",IF(L34&gt;0,"Part Paid","Open"))))</f>
        <v/>
      </c>
    </row>
    <row r="35" spans="1:13" ht="15">
      <c r="A35" s="2"/>
      <c r="B35" s="2"/>
      <c r="C35" s="2"/>
      <c r="D35" s="12" t="str">
        <f>IF(OR(A35="",B35="",C35=""),"",DATE(C35,MATCH(B35,'Categories &amp; Settings'!$J$5:$J$16,0),A35))</f>
        <v/>
      </c>
      <c r="E35" s="2"/>
      <c r="F35" s="2"/>
      <c r="G35" s="2"/>
      <c r="H35" s="2"/>
      <c r="I35" s="2"/>
      <c r="J35" s="12" t="str">
        <f>IF(OR(G35="",H35="",I35=""),"",DATE(I35,MATCH(H35,'Categories &amp; Settings'!$J$5:$J$16,0),G35))</f>
        <v/>
      </c>
      <c r="K35" s="14"/>
      <c r="L35" s="14"/>
      <c r="M35" s="4" t="str">
        <f ca="1">IF(E35="","",'Categories &amp; Settings'!$B$8&amp;TEXT(MAX(0,K35-L35),"#,##0.00")&amp;" • "&amp;IF(K35-L35&lt;=0,"Paid",IF(TODAY()&gt;J35,"Overdue",IF(L35&gt;0,"Part Paid","Open"))))</f>
        <v/>
      </c>
    </row>
    <row r="36" spans="1:13" ht="15">
      <c r="A36" s="2"/>
      <c r="B36" s="2"/>
      <c r="C36" s="2"/>
      <c r="D36" s="12" t="str">
        <f>IF(OR(A36="",B36="",C36=""),"",DATE(C36,MATCH(B36,'Categories &amp; Settings'!$J$5:$J$16,0),A36))</f>
        <v/>
      </c>
      <c r="E36" s="2"/>
      <c r="F36" s="2"/>
      <c r="G36" s="2"/>
      <c r="H36" s="2"/>
      <c r="I36" s="2"/>
      <c r="J36" s="12" t="str">
        <f>IF(OR(G36="",H36="",I36=""),"",DATE(I36,MATCH(H36,'Categories &amp; Settings'!$J$5:$J$16,0),G36))</f>
        <v/>
      </c>
      <c r="K36" s="14"/>
      <c r="L36" s="14"/>
      <c r="M36" s="4" t="str">
        <f ca="1">IF(E36="","",'Categories &amp; Settings'!$B$8&amp;TEXT(MAX(0,K36-L36),"#,##0.00")&amp;" • "&amp;IF(K36-L36&lt;=0,"Paid",IF(TODAY()&gt;J36,"Overdue",IF(L36&gt;0,"Part Paid","Open"))))</f>
        <v/>
      </c>
    </row>
    <row r="37" spans="1:13" ht="15">
      <c r="A37" s="2"/>
      <c r="B37" s="2"/>
      <c r="C37" s="2"/>
      <c r="D37" s="12" t="str">
        <f>IF(OR(A37="",B37="",C37=""),"",DATE(C37,MATCH(B37,'Categories &amp; Settings'!$J$5:$J$16,0),A37))</f>
        <v/>
      </c>
      <c r="E37" s="2"/>
      <c r="F37" s="2"/>
      <c r="G37" s="2"/>
      <c r="H37" s="2"/>
      <c r="I37" s="2"/>
      <c r="J37" s="12" t="str">
        <f>IF(OR(G37="",H37="",I37=""),"",DATE(I37,MATCH(H37,'Categories &amp; Settings'!$J$5:$J$16,0),G37))</f>
        <v/>
      </c>
      <c r="K37" s="14"/>
      <c r="L37" s="14"/>
      <c r="M37" s="4" t="str">
        <f ca="1">IF(E37="","",'Categories &amp; Settings'!$B$8&amp;TEXT(MAX(0,K37-L37),"#,##0.00")&amp;" • "&amp;IF(K37-L37&lt;=0,"Paid",IF(TODAY()&gt;J37,"Overdue",IF(L37&gt;0,"Part Paid","Open"))))</f>
        <v/>
      </c>
    </row>
    <row r="38" spans="1:13" ht="15">
      <c r="A38" s="2"/>
      <c r="B38" s="2"/>
      <c r="C38" s="2"/>
      <c r="D38" s="12" t="str">
        <f>IF(OR(A38="",B38="",C38=""),"",DATE(C38,MATCH(B38,'Categories &amp; Settings'!$J$5:$J$16,0),A38))</f>
        <v/>
      </c>
      <c r="E38" s="2"/>
      <c r="F38" s="2"/>
      <c r="G38" s="2"/>
      <c r="H38" s="2"/>
      <c r="I38" s="2"/>
      <c r="J38" s="12" t="str">
        <f>IF(OR(G38="",H38="",I38=""),"",DATE(I38,MATCH(H38,'Categories &amp; Settings'!$J$5:$J$16,0),G38))</f>
        <v/>
      </c>
      <c r="K38" s="14"/>
      <c r="L38" s="14"/>
      <c r="M38" s="4" t="str">
        <f ca="1">IF(E38="","",'Categories &amp; Settings'!$B$8&amp;TEXT(MAX(0,K38-L38),"#,##0.00")&amp;" • "&amp;IF(K38-L38&lt;=0,"Paid",IF(TODAY()&gt;J38,"Overdue",IF(L38&gt;0,"Part Paid","Open"))))</f>
        <v/>
      </c>
    </row>
    <row r="39" spans="1:13" ht="15">
      <c r="A39" s="2"/>
      <c r="B39" s="2"/>
      <c r="C39" s="2"/>
      <c r="D39" s="12" t="str">
        <f>IF(OR(A39="",B39="",C39=""),"",DATE(C39,MATCH(B39,'Categories &amp; Settings'!$J$5:$J$16,0),A39))</f>
        <v/>
      </c>
      <c r="E39" s="2"/>
      <c r="F39" s="2"/>
      <c r="G39" s="2"/>
      <c r="H39" s="2"/>
      <c r="I39" s="2"/>
      <c r="J39" s="12" t="str">
        <f>IF(OR(G39="",H39="",I39=""),"",DATE(I39,MATCH(H39,'Categories &amp; Settings'!$J$5:$J$16,0),G39))</f>
        <v/>
      </c>
      <c r="K39" s="14"/>
      <c r="L39" s="14"/>
      <c r="M39" s="4" t="str">
        <f ca="1">IF(E39="","",'Categories &amp; Settings'!$B$8&amp;TEXT(MAX(0,K39-L39),"#,##0.00")&amp;" • "&amp;IF(K39-L39&lt;=0,"Paid",IF(TODAY()&gt;J39,"Overdue",IF(L39&gt;0,"Part Paid","Open"))))</f>
        <v/>
      </c>
    </row>
    <row r="40" spans="1:13" ht="15">
      <c r="A40" s="2"/>
      <c r="B40" s="2"/>
      <c r="C40" s="2"/>
      <c r="D40" s="12" t="str">
        <f>IF(OR(A40="",B40="",C40=""),"",DATE(C40,MATCH(B40,'Categories &amp; Settings'!$J$5:$J$16,0),A40))</f>
        <v/>
      </c>
      <c r="E40" s="2"/>
      <c r="F40" s="2"/>
      <c r="G40" s="2"/>
      <c r="H40" s="2"/>
      <c r="I40" s="2"/>
      <c r="J40" s="12" t="str">
        <f>IF(OR(G40="",H40="",I40=""),"",DATE(I40,MATCH(H40,'Categories &amp; Settings'!$J$5:$J$16,0),G40))</f>
        <v/>
      </c>
      <c r="K40" s="14"/>
      <c r="L40" s="14"/>
      <c r="M40" s="4" t="str">
        <f ca="1">IF(E40="","",'Categories &amp; Settings'!$B$8&amp;TEXT(MAX(0,K40-L40),"#,##0.00")&amp;" • "&amp;IF(K40-L40&lt;=0,"Paid",IF(TODAY()&gt;J40,"Overdue",IF(L40&gt;0,"Part Paid","Open"))))</f>
        <v/>
      </c>
    </row>
    <row r="41" spans="1:13" ht="15">
      <c r="A41" s="2"/>
      <c r="B41" s="2"/>
      <c r="C41" s="2"/>
      <c r="D41" s="12" t="str">
        <f>IF(OR(A41="",B41="",C41=""),"",DATE(C41,MATCH(B41,'Categories &amp; Settings'!$J$5:$J$16,0),A41))</f>
        <v/>
      </c>
      <c r="E41" s="2"/>
      <c r="F41" s="2"/>
      <c r="G41" s="2"/>
      <c r="H41" s="2"/>
      <c r="I41" s="2"/>
      <c r="J41" s="12" t="str">
        <f>IF(OR(G41="",H41="",I41=""),"",DATE(I41,MATCH(H41,'Categories &amp; Settings'!$J$5:$J$16,0),G41))</f>
        <v/>
      </c>
      <c r="K41" s="14"/>
      <c r="L41" s="14"/>
      <c r="M41" s="4" t="str">
        <f ca="1">IF(E41="","",'Categories &amp; Settings'!$B$8&amp;TEXT(MAX(0,K41-L41),"#,##0.00")&amp;" • "&amp;IF(K41-L41&lt;=0,"Paid",IF(TODAY()&gt;J41,"Overdue",IF(L41&gt;0,"Part Paid","Open"))))</f>
        <v/>
      </c>
    </row>
    <row r="42" spans="1:13" ht="15">
      <c r="A42" s="2"/>
      <c r="B42" s="2"/>
      <c r="C42" s="2"/>
      <c r="D42" s="12" t="str">
        <f>IF(OR(A42="",B42="",C42=""),"",DATE(C42,MATCH(B42,'Categories &amp; Settings'!$J$5:$J$16,0),A42))</f>
        <v/>
      </c>
      <c r="E42" s="2"/>
      <c r="F42" s="2"/>
      <c r="G42" s="2"/>
      <c r="H42" s="2"/>
      <c r="I42" s="2"/>
      <c r="J42" s="12" t="str">
        <f>IF(OR(G42="",H42="",I42=""),"",DATE(I42,MATCH(H42,'Categories &amp; Settings'!$J$5:$J$16,0),G42))</f>
        <v/>
      </c>
      <c r="K42" s="14"/>
      <c r="L42" s="14"/>
      <c r="M42" s="4" t="str">
        <f ca="1">IF(E42="","",'Categories &amp; Settings'!$B$8&amp;TEXT(MAX(0,K42-L42),"#,##0.00")&amp;" • "&amp;IF(K42-L42&lt;=0,"Paid",IF(TODAY()&gt;J42,"Overdue",IF(L42&gt;0,"Part Paid","Open"))))</f>
        <v/>
      </c>
    </row>
    <row r="43" spans="1:13" ht="15">
      <c r="A43" s="2"/>
      <c r="B43" s="2"/>
      <c r="C43" s="2"/>
      <c r="D43" s="12" t="str">
        <f>IF(OR(A43="",B43="",C43=""),"",DATE(C43,MATCH(B43,'Categories &amp; Settings'!$J$5:$J$16,0),A43))</f>
        <v/>
      </c>
      <c r="E43" s="2"/>
      <c r="F43" s="2"/>
      <c r="G43" s="2"/>
      <c r="H43" s="2"/>
      <c r="I43" s="2"/>
      <c r="J43" s="12" t="str">
        <f>IF(OR(G43="",H43="",I43=""),"",DATE(I43,MATCH(H43,'Categories &amp; Settings'!$J$5:$J$16,0),G43))</f>
        <v/>
      </c>
      <c r="K43" s="14"/>
      <c r="L43" s="14"/>
      <c r="M43" s="4" t="str">
        <f ca="1">IF(E43="","",'Categories &amp; Settings'!$B$8&amp;TEXT(MAX(0,K43-L43),"#,##0.00")&amp;" • "&amp;IF(K43-L43&lt;=0,"Paid",IF(TODAY()&gt;J43,"Overdue",IF(L43&gt;0,"Part Paid","Open"))))</f>
        <v/>
      </c>
    </row>
    <row r="44" spans="1:13" ht="15">
      <c r="A44" s="2"/>
      <c r="B44" s="2"/>
      <c r="C44" s="2"/>
      <c r="D44" s="12" t="str">
        <f>IF(OR(A44="",B44="",C44=""),"",DATE(C44,MATCH(B44,'Categories &amp; Settings'!$J$5:$J$16,0),A44))</f>
        <v/>
      </c>
      <c r="E44" s="2"/>
      <c r="F44" s="2"/>
      <c r="G44" s="2"/>
      <c r="H44" s="2"/>
      <c r="I44" s="2"/>
      <c r="J44" s="12" t="str">
        <f>IF(OR(G44="",H44="",I44=""),"",DATE(I44,MATCH(H44,'Categories &amp; Settings'!$J$5:$J$16,0),G44))</f>
        <v/>
      </c>
      <c r="K44" s="14"/>
      <c r="L44" s="14"/>
      <c r="M44" s="4" t="str">
        <f ca="1">IF(E44="","",'Categories &amp; Settings'!$B$8&amp;TEXT(MAX(0,K44-L44),"#,##0.00")&amp;" • "&amp;IF(K44-L44&lt;=0,"Paid",IF(TODAY()&gt;J44,"Overdue",IF(L44&gt;0,"Part Paid","Open"))))</f>
        <v/>
      </c>
    </row>
    <row r="45" spans="1:13" ht="15">
      <c r="A45" s="2"/>
      <c r="B45" s="2"/>
      <c r="C45" s="2"/>
      <c r="D45" s="12" t="str">
        <f>IF(OR(A45="",B45="",C45=""),"",DATE(C45,MATCH(B45,'Categories &amp; Settings'!$J$5:$J$16,0),A45))</f>
        <v/>
      </c>
      <c r="E45" s="2"/>
      <c r="F45" s="2"/>
      <c r="G45" s="2"/>
      <c r="H45" s="2"/>
      <c r="I45" s="2"/>
      <c r="J45" s="12" t="str">
        <f>IF(OR(G45="",H45="",I45=""),"",DATE(I45,MATCH(H45,'Categories &amp; Settings'!$J$5:$J$16,0),G45))</f>
        <v/>
      </c>
      <c r="K45" s="14"/>
      <c r="L45" s="14"/>
      <c r="M45" s="4" t="str">
        <f ca="1">IF(E45="","",'Categories &amp; Settings'!$B$8&amp;TEXT(MAX(0,K45-L45),"#,##0.00")&amp;" • "&amp;IF(K45-L45&lt;=0,"Paid",IF(TODAY()&gt;J45,"Overdue",IF(L45&gt;0,"Part Paid","Open"))))</f>
        <v/>
      </c>
    </row>
    <row r="46" spans="1:13" ht="15">
      <c r="A46" s="2"/>
      <c r="B46" s="2"/>
      <c r="C46" s="2"/>
      <c r="D46" s="12" t="str">
        <f>IF(OR(A46="",B46="",C46=""),"",DATE(C46,MATCH(B46,'Categories &amp; Settings'!$J$5:$J$16,0),A46))</f>
        <v/>
      </c>
      <c r="E46" s="2"/>
      <c r="F46" s="2"/>
      <c r="G46" s="2"/>
      <c r="H46" s="2"/>
      <c r="I46" s="2"/>
      <c r="J46" s="12" t="str">
        <f>IF(OR(G46="",H46="",I46=""),"",DATE(I46,MATCH(H46,'Categories &amp; Settings'!$J$5:$J$16,0),G46))</f>
        <v/>
      </c>
      <c r="K46" s="14"/>
      <c r="L46" s="14"/>
      <c r="M46" s="4" t="str">
        <f ca="1">IF(E46="","",'Categories &amp; Settings'!$B$8&amp;TEXT(MAX(0,K46-L46),"#,##0.00")&amp;" • "&amp;IF(K46-L46&lt;=0,"Paid",IF(TODAY()&gt;J46,"Overdue",IF(L46&gt;0,"Part Paid","Open"))))</f>
        <v/>
      </c>
    </row>
    <row r="47" spans="1:13" ht="15">
      <c r="A47" s="2"/>
      <c r="B47" s="2"/>
      <c r="C47" s="2"/>
      <c r="D47" s="12" t="str">
        <f>IF(OR(A47="",B47="",C47=""),"",DATE(C47,MATCH(B47,'Categories &amp; Settings'!$J$5:$J$16,0),A47))</f>
        <v/>
      </c>
      <c r="E47" s="2"/>
      <c r="F47" s="2"/>
      <c r="G47" s="2"/>
      <c r="H47" s="2"/>
      <c r="I47" s="2"/>
      <c r="J47" s="12" t="str">
        <f>IF(OR(G47="",H47="",I47=""),"",DATE(I47,MATCH(H47,'Categories &amp; Settings'!$J$5:$J$16,0),G47))</f>
        <v/>
      </c>
      <c r="K47" s="14"/>
      <c r="L47" s="14"/>
      <c r="M47" s="4" t="str">
        <f ca="1">IF(E47="","",'Categories &amp; Settings'!$B$8&amp;TEXT(MAX(0,K47-L47),"#,##0.00")&amp;" • "&amp;IF(K47-L47&lt;=0,"Paid",IF(TODAY()&gt;J47,"Overdue",IF(L47&gt;0,"Part Paid","Open"))))</f>
        <v/>
      </c>
    </row>
    <row r="48" spans="1:13" ht="15">
      <c r="A48" s="2"/>
      <c r="B48" s="2"/>
      <c r="C48" s="2"/>
      <c r="D48" s="12" t="str">
        <f>IF(OR(A48="",B48="",C48=""),"",DATE(C48,MATCH(B48,'Categories &amp; Settings'!$J$5:$J$16,0),A48))</f>
        <v/>
      </c>
      <c r="E48" s="2"/>
      <c r="F48" s="2"/>
      <c r="G48" s="2"/>
      <c r="H48" s="2"/>
      <c r="I48" s="2"/>
      <c r="J48" s="12" t="str">
        <f>IF(OR(G48="",H48="",I48=""),"",DATE(I48,MATCH(H48,'Categories &amp; Settings'!$J$5:$J$16,0),G48))</f>
        <v/>
      </c>
      <c r="K48" s="14"/>
      <c r="L48" s="14"/>
      <c r="M48" s="4" t="str">
        <f ca="1">IF(E48="","",'Categories &amp; Settings'!$B$8&amp;TEXT(MAX(0,K48-L48),"#,##0.00")&amp;" • "&amp;IF(K48-L48&lt;=0,"Paid",IF(TODAY()&gt;J48,"Overdue",IF(L48&gt;0,"Part Paid","Open"))))</f>
        <v/>
      </c>
    </row>
    <row r="49" spans="1:13" ht="15">
      <c r="A49" s="2"/>
      <c r="B49" s="2"/>
      <c r="C49" s="2"/>
      <c r="D49" s="12" t="str">
        <f>IF(OR(A49="",B49="",C49=""),"",DATE(C49,MATCH(B49,'Categories &amp; Settings'!$J$5:$J$16,0),A49))</f>
        <v/>
      </c>
      <c r="E49" s="2"/>
      <c r="F49" s="2"/>
      <c r="G49" s="2"/>
      <c r="H49" s="2"/>
      <c r="I49" s="2"/>
      <c r="J49" s="12" t="str">
        <f>IF(OR(G49="",H49="",I49=""),"",DATE(I49,MATCH(H49,'Categories &amp; Settings'!$J$5:$J$16,0),G49))</f>
        <v/>
      </c>
      <c r="K49" s="14"/>
      <c r="L49" s="14"/>
      <c r="M49" s="4" t="str">
        <f ca="1">IF(E49="","",'Categories &amp; Settings'!$B$8&amp;TEXT(MAX(0,K49-L49),"#,##0.00")&amp;" • "&amp;IF(K49-L49&lt;=0,"Paid",IF(TODAY()&gt;J49,"Overdue",IF(L49&gt;0,"Part Paid","Open"))))</f>
        <v/>
      </c>
    </row>
    <row r="50" spans="1:13" ht="15">
      <c r="A50" s="2"/>
      <c r="B50" s="2"/>
      <c r="C50" s="2"/>
      <c r="D50" s="12" t="str">
        <f>IF(OR(A50="",B50="",C50=""),"",DATE(C50,MATCH(B50,'Categories &amp; Settings'!$J$5:$J$16,0),A50))</f>
        <v/>
      </c>
      <c r="E50" s="2"/>
      <c r="F50" s="2"/>
      <c r="G50" s="2"/>
      <c r="H50" s="2"/>
      <c r="I50" s="2"/>
      <c r="J50" s="12" t="str">
        <f>IF(OR(G50="",H50="",I50=""),"",DATE(I50,MATCH(H50,'Categories &amp; Settings'!$J$5:$J$16,0),G50))</f>
        <v/>
      </c>
      <c r="K50" s="14"/>
      <c r="L50" s="14"/>
      <c r="M50" s="4" t="str">
        <f ca="1">IF(E50="","",'Categories &amp; Settings'!$B$8&amp;TEXT(MAX(0,K50-L50),"#,##0.00")&amp;" • "&amp;IF(K50-L50&lt;=0,"Paid",IF(TODAY()&gt;J50,"Overdue",IF(L50&gt;0,"Part Paid","Open"))))</f>
        <v/>
      </c>
    </row>
    <row r="51" spans="1:13" ht="15">
      <c r="A51" s="2"/>
      <c r="B51" s="2"/>
      <c r="C51" s="2"/>
      <c r="D51" s="12" t="str">
        <f>IF(OR(A51="",B51="",C51=""),"",DATE(C51,MATCH(B51,'Categories &amp; Settings'!$J$5:$J$16,0),A51))</f>
        <v/>
      </c>
      <c r="E51" s="2"/>
      <c r="F51" s="2"/>
      <c r="G51" s="2"/>
      <c r="H51" s="2"/>
      <c r="I51" s="2"/>
      <c r="J51" s="12" t="str">
        <f>IF(OR(G51="",H51="",I51=""),"",DATE(I51,MATCH(H51,'Categories &amp; Settings'!$J$5:$J$16,0),G51))</f>
        <v/>
      </c>
      <c r="K51" s="14"/>
      <c r="L51" s="14"/>
      <c r="M51" s="4" t="str">
        <f ca="1">IF(E51="","",'Categories &amp; Settings'!$B$8&amp;TEXT(MAX(0,K51-L51),"#,##0.00")&amp;" • "&amp;IF(K51-L51&lt;=0,"Paid",IF(TODAY()&gt;J51,"Overdue",IF(L51&gt;0,"Part Paid","Open"))))</f>
        <v/>
      </c>
    </row>
    <row r="52" spans="1:13" ht="15">
      <c r="A52" s="2"/>
      <c r="B52" s="2"/>
      <c r="C52" s="2"/>
      <c r="D52" s="12" t="str">
        <f>IF(OR(A52="",B52="",C52=""),"",DATE(C52,MATCH(B52,'Categories &amp; Settings'!$J$5:$J$16,0),A52))</f>
        <v/>
      </c>
      <c r="E52" s="2"/>
      <c r="F52" s="2"/>
      <c r="G52" s="2"/>
      <c r="H52" s="2"/>
      <c r="I52" s="2"/>
      <c r="J52" s="12" t="str">
        <f>IF(OR(G52="",H52="",I52=""),"",DATE(I52,MATCH(H52,'Categories &amp; Settings'!$J$5:$J$16,0),G52))</f>
        <v/>
      </c>
      <c r="K52" s="14"/>
      <c r="L52" s="14"/>
      <c r="M52" s="4" t="str">
        <f ca="1">IF(E52="","",'Categories &amp; Settings'!$B$8&amp;TEXT(MAX(0,K52-L52),"#,##0.00")&amp;" • "&amp;IF(K52-L52&lt;=0,"Paid",IF(TODAY()&gt;J52,"Overdue",IF(L52&gt;0,"Part Paid","Open"))))</f>
        <v/>
      </c>
    </row>
    <row r="53" spans="1:13" ht="15">
      <c r="A53" s="2"/>
      <c r="B53" s="2"/>
      <c r="C53" s="2"/>
      <c r="D53" s="12" t="str">
        <f>IF(OR(A53="",B53="",C53=""),"",DATE(C53,MATCH(B53,'Categories &amp; Settings'!$J$5:$J$16,0),A53))</f>
        <v/>
      </c>
      <c r="E53" s="2"/>
      <c r="F53" s="2"/>
      <c r="G53" s="2"/>
      <c r="H53" s="2"/>
      <c r="I53" s="2"/>
      <c r="J53" s="12" t="str">
        <f>IF(OR(G53="",H53="",I53=""),"",DATE(I53,MATCH(H53,'Categories &amp; Settings'!$J$5:$J$16,0),G53))</f>
        <v/>
      </c>
      <c r="K53" s="14"/>
      <c r="L53" s="14"/>
      <c r="M53" s="4" t="str">
        <f ca="1">IF(E53="","",'Categories &amp; Settings'!$B$8&amp;TEXT(MAX(0,K53-L53),"#,##0.00")&amp;" • "&amp;IF(K53-L53&lt;=0,"Paid",IF(TODAY()&gt;J53,"Overdue",IF(L53&gt;0,"Part Paid","Open"))))</f>
        <v/>
      </c>
    </row>
    <row r="54" spans="1:13" ht="15">
      <c r="A54" s="2"/>
      <c r="B54" s="2"/>
      <c r="C54" s="2"/>
      <c r="D54" s="12" t="str">
        <f>IF(OR(A54="",B54="",C54=""),"",DATE(C54,MATCH(B54,'Categories &amp; Settings'!$J$5:$J$16,0),A54))</f>
        <v/>
      </c>
      <c r="E54" s="2"/>
      <c r="F54" s="2"/>
      <c r="G54" s="2"/>
      <c r="H54" s="2"/>
      <c r="I54" s="2"/>
      <c r="J54" s="12" t="str">
        <f>IF(OR(G54="",H54="",I54=""),"",DATE(I54,MATCH(H54,'Categories &amp; Settings'!$J$5:$J$16,0),G54))</f>
        <v/>
      </c>
      <c r="K54" s="14"/>
      <c r="L54" s="14"/>
      <c r="M54" s="4" t="str">
        <f ca="1">IF(E54="","",'Categories &amp; Settings'!$B$8&amp;TEXT(MAX(0,K54-L54),"#,##0.00")&amp;" • "&amp;IF(K54-L54&lt;=0,"Paid",IF(TODAY()&gt;J54,"Overdue",IF(L54&gt;0,"Part Paid","Open"))))</f>
        <v/>
      </c>
    </row>
    <row r="55" spans="1:13" ht="15">
      <c r="A55" s="2"/>
      <c r="B55" s="2"/>
      <c r="C55" s="2"/>
      <c r="D55" s="12" t="str">
        <f>IF(OR(A55="",B55="",C55=""),"",DATE(C55,MATCH(B55,'Categories &amp; Settings'!$J$5:$J$16,0),A55))</f>
        <v/>
      </c>
      <c r="E55" s="2"/>
      <c r="F55" s="2"/>
      <c r="G55" s="2"/>
      <c r="H55" s="2"/>
      <c r="I55" s="2"/>
      <c r="J55" s="12" t="str">
        <f>IF(OR(G55="",H55="",I55=""),"",DATE(I55,MATCH(H55,'Categories &amp; Settings'!$J$5:$J$16,0),G55))</f>
        <v/>
      </c>
      <c r="K55" s="14"/>
      <c r="L55" s="14"/>
      <c r="M55" s="4" t="str">
        <f ca="1">IF(E55="","",'Categories &amp; Settings'!$B$8&amp;TEXT(MAX(0,K55-L55),"#,##0.00")&amp;" • "&amp;IF(K55-L55&lt;=0,"Paid",IF(TODAY()&gt;J55,"Overdue",IF(L55&gt;0,"Part Paid","Open"))))</f>
        <v/>
      </c>
    </row>
    <row r="56" spans="1:13" ht="15">
      <c r="A56" s="2"/>
      <c r="B56" s="2"/>
      <c r="C56" s="2"/>
      <c r="D56" s="12" t="str">
        <f>IF(OR(A56="",B56="",C56=""),"",DATE(C56,MATCH(B56,'Categories &amp; Settings'!$J$5:$J$16,0),A56))</f>
        <v/>
      </c>
      <c r="E56" s="2"/>
      <c r="F56" s="2"/>
      <c r="G56" s="2"/>
      <c r="H56" s="2"/>
      <c r="I56" s="2"/>
      <c r="J56" s="12" t="str">
        <f>IF(OR(G56="",H56="",I56=""),"",DATE(I56,MATCH(H56,'Categories &amp; Settings'!$J$5:$J$16,0),G56))</f>
        <v/>
      </c>
      <c r="K56" s="14"/>
      <c r="L56" s="14"/>
      <c r="M56" s="4" t="str">
        <f ca="1">IF(E56="","",'Categories &amp; Settings'!$B$8&amp;TEXT(MAX(0,K56-L56),"#,##0.00")&amp;" • "&amp;IF(K56-L56&lt;=0,"Paid",IF(TODAY()&gt;J56,"Overdue",IF(L56&gt;0,"Part Paid","Open"))))</f>
        <v/>
      </c>
    </row>
    <row r="57" spans="1:13" ht="15">
      <c r="A57" s="2"/>
      <c r="B57" s="2"/>
      <c r="C57" s="2"/>
      <c r="D57" s="12" t="str">
        <f>IF(OR(A57="",B57="",C57=""),"",DATE(C57,MATCH(B57,'Categories &amp; Settings'!$J$5:$J$16,0),A57))</f>
        <v/>
      </c>
      <c r="E57" s="2"/>
      <c r="F57" s="2"/>
      <c r="G57" s="2"/>
      <c r="H57" s="2"/>
      <c r="I57" s="2"/>
      <c r="J57" s="12" t="str">
        <f>IF(OR(G57="",H57="",I57=""),"",DATE(I57,MATCH(H57,'Categories &amp; Settings'!$J$5:$J$16,0),G57))</f>
        <v/>
      </c>
      <c r="K57" s="14"/>
      <c r="L57" s="14"/>
      <c r="M57" s="4" t="str">
        <f ca="1">IF(E57="","",'Categories &amp; Settings'!$B$8&amp;TEXT(MAX(0,K57-L57),"#,##0.00")&amp;" • "&amp;IF(K57-L57&lt;=0,"Paid",IF(TODAY()&gt;J57,"Overdue",IF(L57&gt;0,"Part Paid","Open"))))</f>
        <v/>
      </c>
    </row>
    <row r="58" spans="1:13" ht="15">
      <c r="A58" s="2"/>
      <c r="B58" s="2"/>
      <c r="C58" s="2"/>
      <c r="D58" s="12" t="str">
        <f>IF(OR(A58="",B58="",C58=""),"",DATE(C58,MATCH(B58,'Categories &amp; Settings'!$J$5:$J$16,0),A58))</f>
        <v/>
      </c>
      <c r="E58" s="2"/>
      <c r="F58" s="2"/>
      <c r="G58" s="2"/>
      <c r="H58" s="2"/>
      <c r="I58" s="2"/>
      <c r="J58" s="12" t="str">
        <f>IF(OR(G58="",H58="",I58=""),"",DATE(I58,MATCH(H58,'Categories &amp; Settings'!$J$5:$J$16,0),G58))</f>
        <v/>
      </c>
      <c r="K58" s="14"/>
      <c r="L58" s="14"/>
      <c r="M58" s="4" t="str">
        <f ca="1">IF(E58="","",'Categories &amp; Settings'!$B$8&amp;TEXT(MAX(0,K58-L58),"#,##0.00")&amp;" • "&amp;IF(K58-L58&lt;=0,"Paid",IF(TODAY()&gt;J58,"Overdue",IF(L58&gt;0,"Part Paid","Open"))))</f>
        <v/>
      </c>
    </row>
    <row r="59" spans="1:13" ht="15">
      <c r="A59" s="2"/>
      <c r="B59" s="2"/>
      <c r="C59" s="2"/>
      <c r="D59" s="12" t="str">
        <f>IF(OR(A59="",B59="",C59=""),"",DATE(C59,MATCH(B59,'Categories &amp; Settings'!$J$5:$J$16,0),A59))</f>
        <v/>
      </c>
      <c r="E59" s="2"/>
      <c r="F59" s="2"/>
      <c r="G59" s="2"/>
      <c r="H59" s="2"/>
      <c r="I59" s="2"/>
      <c r="J59" s="12" t="str">
        <f>IF(OR(G59="",H59="",I59=""),"",DATE(I59,MATCH(H59,'Categories &amp; Settings'!$J$5:$J$16,0),G59))</f>
        <v/>
      </c>
      <c r="K59" s="14"/>
      <c r="L59" s="14"/>
      <c r="M59" s="4" t="str">
        <f ca="1">IF(E59="","",'Categories &amp; Settings'!$B$8&amp;TEXT(MAX(0,K59-L59),"#,##0.00")&amp;" • "&amp;IF(K59-L59&lt;=0,"Paid",IF(TODAY()&gt;J59,"Overdue",IF(L59&gt;0,"Part Paid","Open"))))</f>
        <v/>
      </c>
    </row>
    <row r="60" spans="1:13" ht="15">
      <c r="A60" s="2"/>
      <c r="B60" s="2"/>
      <c r="C60" s="2"/>
      <c r="D60" s="12" t="str">
        <f>IF(OR(A60="",B60="",C60=""),"",DATE(C60,MATCH(B60,'Categories &amp; Settings'!$J$5:$J$16,0),A60))</f>
        <v/>
      </c>
      <c r="E60" s="2"/>
      <c r="F60" s="2"/>
      <c r="G60" s="2"/>
      <c r="H60" s="2"/>
      <c r="I60" s="2"/>
      <c r="J60" s="12" t="str">
        <f>IF(OR(G60="",H60="",I60=""),"",DATE(I60,MATCH(H60,'Categories &amp; Settings'!$J$5:$J$16,0),G60))</f>
        <v/>
      </c>
      <c r="K60" s="14"/>
      <c r="L60" s="14"/>
      <c r="M60" s="4" t="str">
        <f ca="1">IF(E60="","",'Categories &amp; Settings'!$B$8&amp;TEXT(MAX(0,K60-L60),"#,##0.00")&amp;" • "&amp;IF(K60-L60&lt;=0,"Paid",IF(TODAY()&gt;J60,"Overdue",IF(L60&gt;0,"Part Paid","Open"))))</f>
        <v/>
      </c>
    </row>
    <row r="61" spans="1:13" ht="15">
      <c r="A61" s="2"/>
      <c r="B61" s="2"/>
      <c r="C61" s="2"/>
      <c r="D61" s="12" t="str">
        <f>IF(OR(A61="",B61="",C61=""),"",DATE(C61,MATCH(B61,'Categories &amp; Settings'!$J$5:$J$16,0),A61))</f>
        <v/>
      </c>
      <c r="E61" s="2"/>
      <c r="F61" s="2"/>
      <c r="G61" s="2"/>
      <c r="H61" s="2"/>
      <c r="I61" s="2"/>
      <c r="J61" s="12" t="str">
        <f>IF(OR(G61="",H61="",I61=""),"",DATE(I61,MATCH(H61,'Categories &amp; Settings'!$J$5:$J$16,0),G61))</f>
        <v/>
      </c>
      <c r="K61" s="14"/>
      <c r="L61" s="14"/>
      <c r="M61" s="4" t="str">
        <f ca="1">IF(E61="","",'Categories &amp; Settings'!$B$8&amp;TEXT(MAX(0,K61-L61),"#,##0.00")&amp;" • "&amp;IF(K61-L61&lt;=0,"Paid",IF(TODAY()&gt;J61,"Overdue",IF(L61&gt;0,"Part Paid","Open"))))</f>
        <v/>
      </c>
    </row>
    <row r="62" spans="1:13" ht="15">
      <c r="A62" s="2"/>
      <c r="B62" s="2"/>
      <c r="C62" s="2"/>
      <c r="D62" s="12" t="str">
        <f>IF(OR(A62="",B62="",C62=""),"",DATE(C62,MATCH(B62,'Categories &amp; Settings'!$J$5:$J$16,0),A62))</f>
        <v/>
      </c>
      <c r="E62" s="2"/>
      <c r="F62" s="2"/>
      <c r="G62" s="2"/>
      <c r="H62" s="2"/>
      <c r="I62" s="2"/>
      <c r="J62" s="12" t="str">
        <f>IF(OR(G62="",H62="",I62=""),"",DATE(I62,MATCH(H62,'Categories &amp; Settings'!$J$5:$J$16,0),G62))</f>
        <v/>
      </c>
      <c r="K62" s="14"/>
      <c r="L62" s="14"/>
      <c r="M62" s="4" t="str">
        <f ca="1">IF(E62="","",'Categories &amp; Settings'!$B$8&amp;TEXT(MAX(0,K62-L62),"#,##0.00")&amp;" • "&amp;IF(K62-L62&lt;=0,"Paid",IF(TODAY()&gt;J62,"Overdue",IF(L62&gt;0,"Part Paid","Open"))))</f>
        <v/>
      </c>
    </row>
    <row r="63" spans="1:13" ht="15">
      <c r="A63" s="2"/>
      <c r="B63" s="2"/>
      <c r="C63" s="2"/>
      <c r="D63" s="12" t="str">
        <f>IF(OR(A63="",B63="",C63=""),"",DATE(C63,MATCH(B63,'Categories &amp; Settings'!$J$5:$J$16,0),A63))</f>
        <v/>
      </c>
      <c r="E63" s="2"/>
      <c r="F63" s="2"/>
      <c r="G63" s="2"/>
      <c r="H63" s="2"/>
      <c r="I63" s="2"/>
      <c r="J63" s="12" t="str">
        <f>IF(OR(G63="",H63="",I63=""),"",DATE(I63,MATCH(H63,'Categories &amp; Settings'!$J$5:$J$16,0),G63))</f>
        <v/>
      </c>
      <c r="K63" s="14"/>
      <c r="L63" s="14"/>
      <c r="M63" s="4" t="str">
        <f ca="1">IF(E63="","",'Categories &amp; Settings'!$B$8&amp;TEXT(MAX(0,K63-L63),"#,##0.00")&amp;" • "&amp;IF(K63-L63&lt;=0,"Paid",IF(TODAY()&gt;J63,"Overdue",IF(L63&gt;0,"Part Paid","Open"))))</f>
        <v/>
      </c>
    </row>
    <row r="64" spans="1:13" ht="15">
      <c r="A64" s="2"/>
      <c r="B64" s="2"/>
      <c r="C64" s="2"/>
      <c r="D64" s="12" t="str">
        <f>IF(OR(A64="",B64="",C64=""),"",DATE(C64,MATCH(B64,'Categories &amp; Settings'!$J$5:$J$16,0),A64))</f>
        <v/>
      </c>
      <c r="E64" s="2"/>
      <c r="F64" s="2"/>
      <c r="G64" s="2"/>
      <c r="H64" s="2"/>
      <c r="I64" s="2"/>
      <c r="J64" s="12" t="str">
        <f>IF(OR(G64="",H64="",I64=""),"",DATE(I64,MATCH(H64,'Categories &amp; Settings'!$J$5:$J$16,0),G64))</f>
        <v/>
      </c>
      <c r="K64" s="14"/>
      <c r="L64" s="14"/>
      <c r="M64" s="4" t="str">
        <f ca="1">IF(E64="","",'Categories &amp; Settings'!$B$8&amp;TEXT(MAX(0,K64-L64),"#,##0.00")&amp;" • "&amp;IF(K64-L64&lt;=0,"Paid",IF(TODAY()&gt;J64,"Overdue",IF(L64&gt;0,"Part Paid","Open"))))</f>
        <v/>
      </c>
    </row>
    <row r="65" spans="1:13" ht="15">
      <c r="A65" s="2"/>
      <c r="B65" s="2"/>
      <c r="C65" s="2"/>
      <c r="D65" s="12" t="str">
        <f>IF(OR(A65="",B65="",C65=""),"",DATE(C65,MATCH(B65,'Categories &amp; Settings'!$J$5:$J$16,0),A65))</f>
        <v/>
      </c>
      <c r="E65" s="2"/>
      <c r="F65" s="2"/>
      <c r="G65" s="2"/>
      <c r="H65" s="2"/>
      <c r="I65" s="2"/>
      <c r="J65" s="12" t="str">
        <f>IF(OR(G65="",H65="",I65=""),"",DATE(I65,MATCH(H65,'Categories &amp; Settings'!$J$5:$J$16,0),G65))</f>
        <v/>
      </c>
      <c r="K65" s="14"/>
      <c r="L65" s="14"/>
      <c r="M65" s="4" t="str">
        <f ca="1">IF(E65="","",'Categories &amp; Settings'!$B$8&amp;TEXT(MAX(0,K65-L65),"#,##0.00")&amp;" • "&amp;IF(K65-L65&lt;=0,"Paid",IF(TODAY()&gt;J65,"Overdue",IF(L65&gt;0,"Part Paid","Open"))))</f>
        <v/>
      </c>
    </row>
    <row r="66" spans="1:13" ht="15">
      <c r="A66" s="2"/>
      <c r="B66" s="2"/>
      <c r="C66" s="2"/>
      <c r="D66" s="12" t="str">
        <f>IF(OR(A66="",B66="",C66=""),"",DATE(C66,MATCH(B66,'Categories &amp; Settings'!$J$5:$J$16,0),A66))</f>
        <v/>
      </c>
      <c r="E66" s="2"/>
      <c r="F66" s="2"/>
      <c r="G66" s="2"/>
      <c r="H66" s="2"/>
      <c r="I66" s="2"/>
      <c r="J66" s="12" t="str">
        <f>IF(OR(G66="",H66="",I66=""),"",DATE(I66,MATCH(H66,'Categories &amp; Settings'!$J$5:$J$16,0),G66))</f>
        <v/>
      </c>
      <c r="K66" s="14"/>
      <c r="L66" s="14"/>
      <c r="M66" s="4" t="str">
        <f ca="1">IF(E66="","",'Categories &amp; Settings'!$B$8&amp;TEXT(MAX(0,K66-L66),"#,##0.00")&amp;" • "&amp;IF(K66-L66&lt;=0,"Paid",IF(TODAY()&gt;J66,"Overdue",IF(L66&gt;0,"Part Paid","Open"))))</f>
        <v/>
      </c>
    </row>
    <row r="67" spans="1:13" ht="15">
      <c r="A67" s="2"/>
      <c r="B67" s="2"/>
      <c r="C67" s="2"/>
      <c r="D67" s="12" t="str">
        <f>IF(OR(A67="",B67="",C67=""),"",DATE(C67,MATCH(B67,'Categories &amp; Settings'!$J$5:$J$16,0),A67))</f>
        <v/>
      </c>
      <c r="E67" s="2"/>
      <c r="F67" s="2"/>
      <c r="G67" s="2"/>
      <c r="H67" s="2"/>
      <c r="I67" s="2"/>
      <c r="J67" s="12" t="str">
        <f>IF(OR(G67="",H67="",I67=""),"",DATE(I67,MATCH(H67,'Categories &amp; Settings'!$J$5:$J$16,0),G67))</f>
        <v/>
      </c>
      <c r="K67" s="14"/>
      <c r="L67" s="14"/>
      <c r="M67" s="4" t="str">
        <f ca="1">IF(E67="","",'Categories &amp; Settings'!$B$8&amp;TEXT(MAX(0,K67-L67),"#,##0.00")&amp;" • "&amp;IF(K67-L67&lt;=0,"Paid",IF(TODAY()&gt;J67,"Overdue",IF(L67&gt;0,"Part Paid","Open"))))</f>
        <v/>
      </c>
    </row>
    <row r="68" spans="1:13" ht="15">
      <c r="A68" s="2"/>
      <c r="B68" s="2"/>
      <c r="C68" s="2"/>
      <c r="D68" s="12" t="str">
        <f>IF(OR(A68="",B68="",C68=""),"",DATE(C68,MATCH(B68,'Categories &amp; Settings'!$J$5:$J$16,0),A68))</f>
        <v/>
      </c>
      <c r="E68" s="2"/>
      <c r="F68" s="2"/>
      <c r="G68" s="2"/>
      <c r="H68" s="2"/>
      <c r="I68" s="2"/>
      <c r="J68" s="12" t="str">
        <f>IF(OR(G68="",H68="",I68=""),"",DATE(I68,MATCH(H68,'Categories &amp; Settings'!$J$5:$J$16,0),G68))</f>
        <v/>
      </c>
      <c r="K68" s="14"/>
      <c r="L68" s="14"/>
      <c r="M68" s="4" t="str">
        <f ca="1">IF(E68="","",'Categories &amp; Settings'!$B$8&amp;TEXT(MAX(0,K68-L68),"#,##0.00")&amp;" • "&amp;IF(K68-L68&lt;=0,"Paid",IF(TODAY()&gt;J68,"Overdue",IF(L68&gt;0,"Part Paid","Open"))))</f>
        <v/>
      </c>
    </row>
    <row r="69" spans="1:13" ht="15">
      <c r="A69" s="2"/>
      <c r="B69" s="2"/>
      <c r="C69" s="2"/>
      <c r="D69" s="12" t="str">
        <f>IF(OR(A69="",B69="",C69=""),"",DATE(C69,MATCH(B69,'Categories &amp; Settings'!$J$5:$J$16,0),A69))</f>
        <v/>
      </c>
      <c r="E69" s="2"/>
      <c r="F69" s="2"/>
      <c r="G69" s="2"/>
      <c r="H69" s="2"/>
      <c r="I69" s="2"/>
      <c r="J69" s="12" t="str">
        <f>IF(OR(G69="",H69="",I69=""),"",DATE(I69,MATCH(H69,'Categories &amp; Settings'!$J$5:$J$16,0),G69))</f>
        <v/>
      </c>
      <c r="K69" s="14"/>
      <c r="L69" s="14"/>
      <c r="M69" s="4" t="str">
        <f ca="1">IF(E69="","",'Categories &amp; Settings'!$B$8&amp;TEXT(MAX(0,K69-L69),"#,##0.00")&amp;" • "&amp;IF(K69-L69&lt;=0,"Paid",IF(TODAY()&gt;J69,"Overdue",IF(L69&gt;0,"Part Paid","Open"))))</f>
        <v/>
      </c>
    </row>
    <row r="70" spans="1:13" ht="15">
      <c r="A70" s="2"/>
      <c r="B70" s="2"/>
      <c r="C70" s="2"/>
      <c r="D70" s="12" t="str">
        <f>IF(OR(A70="",B70="",C70=""),"",DATE(C70,MATCH(B70,'Categories &amp; Settings'!$J$5:$J$16,0),A70))</f>
        <v/>
      </c>
      <c r="E70" s="2"/>
      <c r="F70" s="2"/>
      <c r="G70" s="2"/>
      <c r="H70" s="2"/>
      <c r="I70" s="2"/>
      <c r="J70" s="12" t="str">
        <f>IF(OR(G70="",H70="",I70=""),"",DATE(I70,MATCH(H70,'Categories &amp; Settings'!$J$5:$J$16,0),G70))</f>
        <v/>
      </c>
      <c r="K70" s="14"/>
      <c r="L70" s="14"/>
      <c r="M70" s="4" t="str">
        <f ca="1">IF(E70="","",'Categories &amp; Settings'!$B$8&amp;TEXT(MAX(0,K70-L70),"#,##0.00")&amp;" • "&amp;IF(K70-L70&lt;=0,"Paid",IF(TODAY()&gt;J70,"Overdue",IF(L70&gt;0,"Part Paid","Open"))))</f>
        <v/>
      </c>
    </row>
    <row r="71" spans="1:13" ht="15">
      <c r="A71" s="2"/>
      <c r="B71" s="2"/>
      <c r="C71" s="2"/>
      <c r="D71" s="12" t="str">
        <f>IF(OR(A71="",B71="",C71=""),"",DATE(C71,MATCH(B71,'Categories &amp; Settings'!$J$5:$J$16,0),A71))</f>
        <v/>
      </c>
      <c r="E71" s="2"/>
      <c r="F71" s="2"/>
      <c r="G71" s="2"/>
      <c r="H71" s="2"/>
      <c r="I71" s="2"/>
      <c r="J71" s="12" t="str">
        <f>IF(OR(G71="",H71="",I71=""),"",DATE(I71,MATCH(H71,'Categories &amp; Settings'!$J$5:$J$16,0),G71))</f>
        <v/>
      </c>
      <c r="K71" s="14"/>
      <c r="L71" s="14"/>
      <c r="M71" s="4" t="str">
        <f ca="1">IF(E71="","",'Categories &amp; Settings'!$B$8&amp;TEXT(MAX(0,K71-L71),"#,##0.00")&amp;" • "&amp;IF(K71-L71&lt;=0,"Paid",IF(TODAY()&gt;J71,"Overdue",IF(L71&gt;0,"Part Paid","Open"))))</f>
        <v/>
      </c>
    </row>
    <row r="72" spans="1:13" ht="15">
      <c r="A72" s="2"/>
      <c r="B72" s="2"/>
      <c r="C72" s="2"/>
      <c r="D72" s="12" t="str">
        <f>IF(OR(A72="",B72="",C72=""),"",DATE(C72,MATCH(B72,'Categories &amp; Settings'!$J$5:$J$16,0),A72))</f>
        <v/>
      </c>
      <c r="E72" s="2"/>
      <c r="F72" s="2"/>
      <c r="G72" s="2"/>
      <c r="H72" s="2"/>
      <c r="I72" s="2"/>
      <c r="J72" s="12" t="str">
        <f>IF(OR(G72="",H72="",I72=""),"",DATE(I72,MATCH(H72,'Categories &amp; Settings'!$J$5:$J$16,0),G72))</f>
        <v/>
      </c>
      <c r="K72" s="14"/>
      <c r="L72" s="14"/>
      <c r="M72" s="4" t="str">
        <f ca="1">IF(E72="","",'Categories &amp; Settings'!$B$8&amp;TEXT(MAX(0,K72-L72),"#,##0.00")&amp;" • "&amp;IF(K72-L72&lt;=0,"Paid",IF(TODAY()&gt;J72,"Overdue",IF(L72&gt;0,"Part Paid","Open"))))</f>
        <v/>
      </c>
    </row>
    <row r="73" spans="1:13" ht="15">
      <c r="A73" s="2"/>
      <c r="B73" s="2"/>
      <c r="C73" s="2"/>
      <c r="D73" s="12" t="str">
        <f>IF(OR(A73="",B73="",C73=""),"",DATE(C73,MATCH(B73,'Categories &amp; Settings'!$J$5:$J$16,0),A73))</f>
        <v/>
      </c>
      <c r="E73" s="2"/>
      <c r="F73" s="2"/>
      <c r="G73" s="2"/>
      <c r="H73" s="2"/>
      <c r="I73" s="2"/>
      <c r="J73" s="12" t="str">
        <f>IF(OR(G73="",H73="",I73=""),"",DATE(I73,MATCH(H73,'Categories &amp; Settings'!$J$5:$J$16,0),G73))</f>
        <v/>
      </c>
      <c r="K73" s="14"/>
      <c r="L73" s="14"/>
      <c r="M73" s="4" t="str">
        <f ca="1">IF(E73="","",'Categories &amp; Settings'!$B$8&amp;TEXT(MAX(0,K73-L73),"#,##0.00")&amp;" • "&amp;IF(K73-L73&lt;=0,"Paid",IF(TODAY()&gt;J73,"Overdue",IF(L73&gt;0,"Part Paid","Open"))))</f>
        <v/>
      </c>
    </row>
    <row r="74" spans="1:13" ht="15">
      <c r="A74" s="2"/>
      <c r="B74" s="2"/>
      <c r="C74" s="2"/>
      <c r="D74" s="12" t="str">
        <f>IF(OR(A74="",B74="",C74=""),"",DATE(C74,MATCH(B74,'Categories &amp; Settings'!$J$5:$J$16,0),A74))</f>
        <v/>
      </c>
      <c r="E74" s="2"/>
      <c r="F74" s="2"/>
      <c r="G74" s="2"/>
      <c r="H74" s="2"/>
      <c r="I74" s="2"/>
      <c r="J74" s="12" t="str">
        <f>IF(OR(G74="",H74="",I74=""),"",DATE(I74,MATCH(H74,'Categories &amp; Settings'!$J$5:$J$16,0),G74))</f>
        <v/>
      </c>
      <c r="K74" s="14"/>
      <c r="L74" s="14"/>
      <c r="M74" s="4" t="str">
        <f ca="1">IF(E74="","",'Categories &amp; Settings'!$B$8&amp;TEXT(MAX(0,K74-L74),"#,##0.00")&amp;" • "&amp;IF(K74-L74&lt;=0,"Paid",IF(TODAY()&gt;J74,"Overdue",IF(L74&gt;0,"Part Paid","Open"))))</f>
        <v/>
      </c>
    </row>
    <row r="75" spans="1:13" ht="15">
      <c r="A75" s="2"/>
      <c r="B75" s="2"/>
      <c r="C75" s="2"/>
      <c r="D75" s="12" t="str">
        <f>IF(OR(A75="",B75="",C75=""),"",DATE(C75,MATCH(B75,'Categories &amp; Settings'!$J$5:$J$16,0),A75))</f>
        <v/>
      </c>
      <c r="E75" s="2"/>
      <c r="F75" s="2"/>
      <c r="G75" s="2"/>
      <c r="H75" s="2"/>
      <c r="I75" s="2"/>
      <c r="J75" s="12" t="str">
        <f>IF(OR(G75="",H75="",I75=""),"",DATE(I75,MATCH(H75,'Categories &amp; Settings'!$J$5:$J$16,0),G75))</f>
        <v/>
      </c>
      <c r="K75" s="14"/>
      <c r="L75" s="14"/>
      <c r="M75" s="4" t="str">
        <f ca="1">IF(E75="","",'Categories &amp; Settings'!$B$8&amp;TEXT(MAX(0,K75-L75),"#,##0.00")&amp;" • "&amp;IF(K75-L75&lt;=0,"Paid",IF(TODAY()&gt;J75,"Overdue",IF(L75&gt;0,"Part Paid","Open"))))</f>
        <v/>
      </c>
    </row>
    <row r="76" spans="1:13" ht="15">
      <c r="A76" s="2"/>
      <c r="B76" s="2"/>
      <c r="C76" s="2"/>
      <c r="D76" s="12" t="str">
        <f>IF(OR(A76="",B76="",C76=""),"",DATE(C76,MATCH(B76,'Categories &amp; Settings'!$J$5:$J$16,0),A76))</f>
        <v/>
      </c>
      <c r="E76" s="2"/>
      <c r="F76" s="2"/>
      <c r="G76" s="2"/>
      <c r="H76" s="2"/>
      <c r="I76" s="2"/>
      <c r="J76" s="12" t="str">
        <f>IF(OR(G76="",H76="",I76=""),"",DATE(I76,MATCH(H76,'Categories &amp; Settings'!$J$5:$J$16,0),G76))</f>
        <v/>
      </c>
      <c r="K76" s="14"/>
      <c r="L76" s="14"/>
      <c r="M76" s="4" t="str">
        <f ca="1">IF(E76="","",'Categories &amp; Settings'!$B$8&amp;TEXT(MAX(0,K76-L76),"#,##0.00")&amp;" • "&amp;IF(K76-L76&lt;=0,"Paid",IF(TODAY()&gt;J76,"Overdue",IF(L76&gt;0,"Part Paid","Open"))))</f>
        <v/>
      </c>
    </row>
    <row r="77" spans="1:13" ht="15">
      <c r="A77" s="2"/>
      <c r="B77" s="2"/>
      <c r="C77" s="2"/>
      <c r="D77" s="12" t="str">
        <f>IF(OR(A77="",B77="",C77=""),"",DATE(C77,MATCH(B77,'Categories &amp; Settings'!$J$5:$J$16,0),A77))</f>
        <v/>
      </c>
      <c r="E77" s="2"/>
      <c r="F77" s="2"/>
      <c r="G77" s="2"/>
      <c r="H77" s="2"/>
      <c r="I77" s="2"/>
      <c r="J77" s="12" t="str">
        <f>IF(OR(G77="",H77="",I77=""),"",DATE(I77,MATCH(H77,'Categories &amp; Settings'!$J$5:$J$16,0),G77))</f>
        <v/>
      </c>
      <c r="K77" s="14"/>
      <c r="L77" s="14"/>
      <c r="M77" s="4" t="str">
        <f ca="1">IF(E77="","",'Categories &amp; Settings'!$B$8&amp;TEXT(MAX(0,K77-L77),"#,##0.00")&amp;" • "&amp;IF(K77-L77&lt;=0,"Paid",IF(TODAY()&gt;J77,"Overdue",IF(L77&gt;0,"Part Paid","Open"))))</f>
        <v/>
      </c>
    </row>
    <row r="78" spans="1:13" ht="15">
      <c r="A78" s="2"/>
      <c r="B78" s="2"/>
      <c r="C78" s="2"/>
      <c r="D78" s="12" t="str">
        <f>IF(OR(A78="",B78="",C78=""),"",DATE(C78,MATCH(B78,'Categories &amp; Settings'!$J$5:$J$16,0),A78))</f>
        <v/>
      </c>
      <c r="E78" s="2"/>
      <c r="F78" s="2"/>
      <c r="G78" s="2"/>
      <c r="H78" s="2"/>
      <c r="I78" s="2"/>
      <c r="J78" s="12" t="str">
        <f>IF(OR(G78="",H78="",I78=""),"",DATE(I78,MATCH(H78,'Categories &amp; Settings'!$J$5:$J$16,0),G78))</f>
        <v/>
      </c>
      <c r="K78" s="14"/>
      <c r="L78" s="14"/>
      <c r="M78" s="4" t="str">
        <f ca="1">IF(E78="","",'Categories &amp; Settings'!$B$8&amp;TEXT(MAX(0,K78-L78),"#,##0.00")&amp;" • "&amp;IF(K78-L78&lt;=0,"Paid",IF(TODAY()&gt;J78,"Overdue",IF(L78&gt;0,"Part Paid","Open"))))</f>
        <v/>
      </c>
    </row>
    <row r="79" spans="1:13" ht="15">
      <c r="A79" s="2"/>
      <c r="B79" s="2"/>
      <c r="C79" s="2"/>
      <c r="D79" s="12" t="str">
        <f>IF(OR(A79="",B79="",C79=""),"",DATE(C79,MATCH(B79,'Categories &amp; Settings'!$J$5:$J$16,0),A79))</f>
        <v/>
      </c>
      <c r="E79" s="2"/>
      <c r="F79" s="2"/>
      <c r="G79" s="2"/>
      <c r="H79" s="2"/>
      <c r="I79" s="2"/>
      <c r="J79" s="12" t="str">
        <f>IF(OR(G79="",H79="",I79=""),"",DATE(I79,MATCH(H79,'Categories &amp; Settings'!$J$5:$J$16,0),G79))</f>
        <v/>
      </c>
      <c r="K79" s="14"/>
      <c r="L79" s="14"/>
      <c r="M79" s="4" t="str">
        <f ca="1">IF(E79="","",'Categories &amp; Settings'!$B$8&amp;TEXT(MAX(0,K79-L79),"#,##0.00")&amp;" • "&amp;IF(K79-L79&lt;=0,"Paid",IF(TODAY()&gt;J79,"Overdue",IF(L79&gt;0,"Part Paid","Open"))))</f>
        <v/>
      </c>
    </row>
    <row r="80" spans="1:13" ht="15">
      <c r="A80" s="2"/>
      <c r="B80" s="2"/>
      <c r="C80" s="2"/>
      <c r="D80" s="12" t="str">
        <f>IF(OR(A80="",B80="",C80=""),"",DATE(C80,MATCH(B80,'Categories &amp; Settings'!$J$5:$J$16,0),A80))</f>
        <v/>
      </c>
      <c r="E80" s="2"/>
      <c r="F80" s="2"/>
      <c r="G80" s="2"/>
      <c r="H80" s="2"/>
      <c r="I80" s="2"/>
      <c r="J80" s="12" t="str">
        <f>IF(OR(G80="",H80="",I80=""),"",DATE(I80,MATCH(H80,'Categories &amp; Settings'!$J$5:$J$16,0),G80))</f>
        <v/>
      </c>
      <c r="K80" s="14"/>
      <c r="L80" s="14"/>
      <c r="M80" s="4" t="str">
        <f ca="1">IF(E80="","",'Categories &amp; Settings'!$B$8&amp;TEXT(MAX(0,K80-L80),"#,##0.00")&amp;" • "&amp;IF(K80-L80&lt;=0,"Paid",IF(TODAY()&gt;J80,"Overdue",IF(L80&gt;0,"Part Paid","Open"))))</f>
        <v/>
      </c>
    </row>
    <row r="81" spans="1:13" ht="15">
      <c r="A81" s="2"/>
      <c r="B81" s="2"/>
      <c r="C81" s="2"/>
      <c r="D81" s="12" t="str">
        <f>IF(OR(A81="",B81="",C81=""),"",DATE(C81,MATCH(B81,'Categories &amp; Settings'!$J$5:$J$16,0),A81))</f>
        <v/>
      </c>
      <c r="E81" s="2"/>
      <c r="F81" s="2"/>
      <c r="G81" s="2"/>
      <c r="H81" s="2"/>
      <c r="I81" s="2"/>
      <c r="J81" s="12" t="str">
        <f>IF(OR(G81="",H81="",I81=""),"",DATE(I81,MATCH(H81,'Categories &amp; Settings'!$J$5:$J$16,0),G81))</f>
        <v/>
      </c>
      <c r="K81" s="14"/>
      <c r="L81" s="14"/>
      <c r="M81" s="4" t="str">
        <f ca="1">IF(E81="","",'Categories &amp; Settings'!$B$8&amp;TEXT(MAX(0,K81-L81),"#,##0.00")&amp;" • "&amp;IF(K81-L81&lt;=0,"Paid",IF(TODAY()&gt;J81,"Overdue",IF(L81&gt;0,"Part Paid","Open"))))</f>
        <v/>
      </c>
    </row>
    <row r="82" spans="1:13" ht="15">
      <c r="A82" s="2"/>
      <c r="B82" s="2"/>
      <c r="C82" s="2"/>
      <c r="D82" s="12" t="str">
        <f>IF(OR(A82="",B82="",C82=""),"",DATE(C82,MATCH(B82,'Categories &amp; Settings'!$J$5:$J$16,0),A82))</f>
        <v/>
      </c>
      <c r="E82" s="2"/>
      <c r="F82" s="2"/>
      <c r="G82" s="2"/>
      <c r="H82" s="2"/>
      <c r="I82" s="2"/>
      <c r="J82" s="12" t="str">
        <f>IF(OR(G82="",H82="",I82=""),"",DATE(I82,MATCH(H82,'Categories &amp; Settings'!$J$5:$J$16,0),G82))</f>
        <v/>
      </c>
      <c r="K82" s="14"/>
      <c r="L82" s="14"/>
      <c r="M82" s="4" t="str">
        <f ca="1">IF(E82="","",'Categories &amp; Settings'!$B$8&amp;TEXT(MAX(0,K82-L82),"#,##0.00")&amp;" • "&amp;IF(K82-L82&lt;=0,"Paid",IF(TODAY()&gt;J82,"Overdue",IF(L82&gt;0,"Part Paid","Open"))))</f>
        <v/>
      </c>
    </row>
    <row r="83" spans="1:13" ht="15">
      <c r="A83" s="2"/>
      <c r="B83" s="2"/>
      <c r="C83" s="2"/>
      <c r="D83" s="12" t="str">
        <f>IF(OR(A83="",B83="",C83=""),"",DATE(C83,MATCH(B83,'Categories &amp; Settings'!$J$5:$J$16,0),A83))</f>
        <v/>
      </c>
      <c r="E83" s="2"/>
      <c r="F83" s="2"/>
      <c r="G83" s="2"/>
      <c r="H83" s="2"/>
      <c r="I83" s="2"/>
      <c r="J83" s="12" t="str">
        <f>IF(OR(G83="",H83="",I83=""),"",DATE(I83,MATCH(H83,'Categories &amp; Settings'!$J$5:$J$16,0),G83))</f>
        <v/>
      </c>
      <c r="K83" s="14"/>
      <c r="L83" s="14"/>
      <c r="M83" s="4" t="str">
        <f ca="1">IF(E83="","",'Categories &amp; Settings'!$B$8&amp;TEXT(MAX(0,K83-L83),"#,##0.00")&amp;" • "&amp;IF(K83-L83&lt;=0,"Paid",IF(TODAY()&gt;J83,"Overdue",IF(L83&gt;0,"Part Paid","Open"))))</f>
        <v/>
      </c>
    </row>
    <row r="84" spans="1:13" ht="15">
      <c r="A84" s="2"/>
      <c r="B84" s="2"/>
      <c r="C84" s="2"/>
      <c r="D84" s="12" t="str">
        <f>IF(OR(A84="",B84="",C84=""),"",DATE(C84,MATCH(B84,'Categories &amp; Settings'!$J$5:$J$16,0),A84))</f>
        <v/>
      </c>
      <c r="E84" s="2"/>
      <c r="F84" s="2"/>
      <c r="G84" s="2"/>
      <c r="H84" s="2"/>
      <c r="I84" s="2"/>
      <c r="J84" s="12" t="str">
        <f>IF(OR(G84="",H84="",I84=""),"",DATE(I84,MATCH(H84,'Categories &amp; Settings'!$J$5:$J$16,0),G84))</f>
        <v/>
      </c>
      <c r="K84" s="14"/>
      <c r="L84" s="14"/>
      <c r="M84" s="4" t="str">
        <f ca="1">IF(E84="","",'Categories &amp; Settings'!$B$8&amp;TEXT(MAX(0,K84-L84),"#,##0.00")&amp;" • "&amp;IF(K84-L84&lt;=0,"Paid",IF(TODAY()&gt;J84,"Overdue",IF(L84&gt;0,"Part Paid","Open"))))</f>
        <v/>
      </c>
    </row>
    <row r="85" spans="1:13" ht="15">
      <c r="A85" s="2"/>
      <c r="B85" s="2"/>
      <c r="C85" s="2"/>
      <c r="D85" s="12" t="str">
        <f>IF(OR(A85="",B85="",C85=""),"",DATE(C85,MATCH(B85,'Categories &amp; Settings'!$J$5:$J$16,0),A85))</f>
        <v/>
      </c>
      <c r="E85" s="2"/>
      <c r="F85" s="2"/>
      <c r="G85" s="2"/>
      <c r="H85" s="2"/>
      <c r="I85" s="2"/>
      <c r="J85" s="12" t="str">
        <f>IF(OR(G85="",H85="",I85=""),"",DATE(I85,MATCH(H85,'Categories &amp; Settings'!$J$5:$J$16,0),G85))</f>
        <v/>
      </c>
      <c r="K85" s="14"/>
      <c r="L85" s="14"/>
      <c r="M85" s="4" t="str">
        <f ca="1">IF(E85="","",'Categories &amp; Settings'!$B$8&amp;TEXT(MAX(0,K85-L85),"#,##0.00")&amp;" • "&amp;IF(K85-L85&lt;=0,"Paid",IF(TODAY()&gt;J85,"Overdue",IF(L85&gt;0,"Part Paid","Open"))))</f>
        <v/>
      </c>
    </row>
    <row r="86" spans="1:13" ht="15">
      <c r="A86" s="2"/>
      <c r="B86" s="2"/>
      <c r="C86" s="2"/>
      <c r="D86" s="12" t="str">
        <f>IF(OR(A86="",B86="",C86=""),"",DATE(C86,MATCH(B86,'Categories &amp; Settings'!$J$5:$J$16,0),A86))</f>
        <v/>
      </c>
      <c r="E86" s="2"/>
      <c r="F86" s="2"/>
      <c r="G86" s="2"/>
      <c r="H86" s="2"/>
      <c r="I86" s="2"/>
      <c r="J86" s="12" t="str">
        <f>IF(OR(G86="",H86="",I86=""),"",DATE(I86,MATCH(H86,'Categories &amp; Settings'!$J$5:$J$16,0),G86))</f>
        <v/>
      </c>
      <c r="K86" s="14"/>
      <c r="L86" s="14"/>
      <c r="M86" s="4" t="str">
        <f ca="1">IF(E86="","",'Categories &amp; Settings'!$B$8&amp;TEXT(MAX(0,K86-L86),"#,##0.00")&amp;" • "&amp;IF(K86-L86&lt;=0,"Paid",IF(TODAY()&gt;J86,"Overdue",IF(L86&gt;0,"Part Paid","Open"))))</f>
        <v/>
      </c>
    </row>
    <row r="87" spans="1:13" ht="15">
      <c r="A87" s="2"/>
      <c r="B87" s="2"/>
      <c r="C87" s="2"/>
      <c r="D87" s="12" t="str">
        <f>IF(OR(A87="",B87="",C87=""),"",DATE(C87,MATCH(B87,'Categories &amp; Settings'!$J$5:$J$16,0),A87))</f>
        <v/>
      </c>
      <c r="E87" s="2"/>
      <c r="F87" s="2"/>
      <c r="G87" s="2"/>
      <c r="H87" s="2"/>
      <c r="I87" s="2"/>
      <c r="J87" s="12" t="str">
        <f>IF(OR(G87="",H87="",I87=""),"",DATE(I87,MATCH(H87,'Categories &amp; Settings'!$J$5:$J$16,0),G87))</f>
        <v/>
      </c>
      <c r="K87" s="14"/>
      <c r="L87" s="14"/>
      <c r="M87" s="4" t="str">
        <f ca="1">IF(E87="","",'Categories &amp; Settings'!$B$8&amp;TEXT(MAX(0,K87-L87),"#,##0.00")&amp;" • "&amp;IF(K87-L87&lt;=0,"Paid",IF(TODAY()&gt;J87,"Overdue",IF(L87&gt;0,"Part Paid","Open"))))</f>
        <v/>
      </c>
    </row>
    <row r="88" spans="1:13" ht="15">
      <c r="A88" s="2"/>
      <c r="B88" s="2"/>
      <c r="C88" s="2"/>
      <c r="D88" s="12" t="str">
        <f>IF(OR(A88="",B88="",C88=""),"",DATE(C88,MATCH(B88,'Categories &amp; Settings'!$J$5:$J$16,0),A88))</f>
        <v/>
      </c>
      <c r="E88" s="2"/>
      <c r="F88" s="2"/>
      <c r="G88" s="2"/>
      <c r="H88" s="2"/>
      <c r="I88" s="2"/>
      <c r="J88" s="12" t="str">
        <f>IF(OR(G88="",H88="",I88=""),"",DATE(I88,MATCH(H88,'Categories &amp; Settings'!$J$5:$J$16,0),G88))</f>
        <v/>
      </c>
      <c r="K88" s="14"/>
      <c r="L88" s="14"/>
      <c r="M88" s="4" t="str">
        <f ca="1">IF(E88="","",'Categories &amp; Settings'!$B$8&amp;TEXT(MAX(0,K88-L88),"#,##0.00")&amp;" • "&amp;IF(K88-L88&lt;=0,"Paid",IF(TODAY()&gt;J88,"Overdue",IF(L88&gt;0,"Part Paid","Open"))))</f>
        <v/>
      </c>
    </row>
    <row r="89" spans="1:13" ht="15">
      <c r="A89" s="2"/>
      <c r="B89" s="2"/>
      <c r="C89" s="2"/>
      <c r="D89" s="12" t="str">
        <f>IF(OR(A89="",B89="",C89=""),"",DATE(C89,MATCH(B89,'Categories &amp; Settings'!$J$5:$J$16,0),A89))</f>
        <v/>
      </c>
      <c r="E89" s="2"/>
      <c r="F89" s="2"/>
      <c r="G89" s="2"/>
      <c r="H89" s="2"/>
      <c r="I89" s="2"/>
      <c r="J89" s="12" t="str">
        <f>IF(OR(G89="",H89="",I89=""),"",DATE(I89,MATCH(H89,'Categories &amp; Settings'!$J$5:$J$16,0),G89))</f>
        <v/>
      </c>
      <c r="K89" s="14"/>
      <c r="L89" s="14"/>
      <c r="M89" s="4" t="str">
        <f ca="1">IF(E89="","",'Categories &amp; Settings'!$B$8&amp;TEXT(MAX(0,K89-L89),"#,##0.00")&amp;" • "&amp;IF(K89-L89&lt;=0,"Paid",IF(TODAY()&gt;J89,"Overdue",IF(L89&gt;0,"Part Paid","Open"))))</f>
        <v/>
      </c>
    </row>
    <row r="90" spans="1:13" ht="15">
      <c r="A90" s="2"/>
      <c r="B90" s="2"/>
      <c r="C90" s="2"/>
      <c r="D90" s="12" t="str">
        <f>IF(OR(A90="",B90="",C90=""),"",DATE(C90,MATCH(B90,'Categories &amp; Settings'!$J$5:$J$16,0),A90))</f>
        <v/>
      </c>
      <c r="E90" s="2"/>
      <c r="F90" s="2"/>
      <c r="G90" s="2"/>
      <c r="H90" s="2"/>
      <c r="I90" s="2"/>
      <c r="J90" s="12" t="str">
        <f>IF(OR(G90="",H90="",I90=""),"",DATE(I90,MATCH(H90,'Categories &amp; Settings'!$J$5:$J$16,0),G90))</f>
        <v/>
      </c>
      <c r="K90" s="14"/>
      <c r="L90" s="14"/>
      <c r="M90" s="4" t="str">
        <f ca="1">IF(E90="","",'Categories &amp; Settings'!$B$8&amp;TEXT(MAX(0,K90-L90),"#,##0.00")&amp;" • "&amp;IF(K90-L90&lt;=0,"Paid",IF(TODAY()&gt;J90,"Overdue",IF(L90&gt;0,"Part Paid","Open"))))</f>
        <v/>
      </c>
    </row>
    <row r="91" spans="1:13" ht="15">
      <c r="A91" s="2"/>
      <c r="B91" s="2"/>
      <c r="C91" s="2"/>
      <c r="D91" s="12" t="str">
        <f>IF(OR(A91="",B91="",C91=""),"",DATE(C91,MATCH(B91,'Categories &amp; Settings'!$J$5:$J$16,0),A91))</f>
        <v/>
      </c>
      <c r="E91" s="2"/>
      <c r="F91" s="2"/>
      <c r="G91" s="2"/>
      <c r="H91" s="2"/>
      <c r="I91" s="2"/>
      <c r="J91" s="12" t="str">
        <f>IF(OR(G91="",H91="",I91=""),"",DATE(I91,MATCH(H91,'Categories &amp; Settings'!$J$5:$J$16,0),G91))</f>
        <v/>
      </c>
      <c r="K91" s="14"/>
      <c r="L91" s="14"/>
      <c r="M91" s="4" t="str">
        <f ca="1">IF(E91="","",'Categories &amp; Settings'!$B$8&amp;TEXT(MAX(0,K91-L91),"#,##0.00")&amp;" • "&amp;IF(K91-L91&lt;=0,"Paid",IF(TODAY()&gt;J91,"Overdue",IF(L91&gt;0,"Part Paid","Open"))))</f>
        <v/>
      </c>
    </row>
    <row r="92" spans="1:13" ht="15">
      <c r="A92" s="2"/>
      <c r="B92" s="2"/>
      <c r="C92" s="2"/>
      <c r="D92" s="12" t="str">
        <f>IF(OR(A92="",B92="",C92=""),"",DATE(C92,MATCH(B92,'Categories &amp; Settings'!$J$5:$J$16,0),A92))</f>
        <v/>
      </c>
      <c r="E92" s="2"/>
      <c r="F92" s="2"/>
      <c r="G92" s="2"/>
      <c r="H92" s="2"/>
      <c r="I92" s="2"/>
      <c r="J92" s="12" t="str">
        <f>IF(OR(G92="",H92="",I92=""),"",DATE(I92,MATCH(H92,'Categories &amp; Settings'!$J$5:$J$16,0),G92))</f>
        <v/>
      </c>
      <c r="K92" s="14"/>
      <c r="L92" s="14"/>
      <c r="M92" s="4" t="str">
        <f ca="1">IF(E92="","",'Categories &amp; Settings'!$B$8&amp;TEXT(MAX(0,K92-L92),"#,##0.00")&amp;" • "&amp;IF(K92-L92&lt;=0,"Paid",IF(TODAY()&gt;J92,"Overdue",IF(L92&gt;0,"Part Paid","Open"))))</f>
        <v/>
      </c>
    </row>
    <row r="93" spans="1:13" ht="15">
      <c r="A93" s="2"/>
      <c r="B93" s="2"/>
      <c r="C93" s="2"/>
      <c r="D93" s="12" t="str">
        <f>IF(OR(A93="",B93="",C93=""),"",DATE(C93,MATCH(B93,'Categories &amp; Settings'!$J$5:$J$16,0),A93))</f>
        <v/>
      </c>
      <c r="E93" s="2"/>
      <c r="F93" s="2"/>
      <c r="G93" s="2"/>
      <c r="H93" s="2"/>
      <c r="I93" s="2"/>
      <c r="J93" s="12" t="str">
        <f>IF(OR(G93="",H93="",I93=""),"",DATE(I93,MATCH(H93,'Categories &amp; Settings'!$J$5:$J$16,0),G93))</f>
        <v/>
      </c>
      <c r="K93" s="14"/>
      <c r="L93" s="14"/>
      <c r="M93" s="4" t="str">
        <f ca="1">IF(E93="","",'Categories &amp; Settings'!$B$8&amp;TEXT(MAX(0,K93-L93),"#,##0.00")&amp;" • "&amp;IF(K93-L93&lt;=0,"Paid",IF(TODAY()&gt;J93,"Overdue",IF(L93&gt;0,"Part Paid","Open"))))</f>
        <v/>
      </c>
    </row>
    <row r="94" spans="1:13" ht="15">
      <c r="A94" s="2"/>
      <c r="B94" s="2"/>
      <c r="C94" s="2"/>
      <c r="D94" s="12" t="str">
        <f>IF(OR(A94="",B94="",C94=""),"",DATE(C94,MATCH(B94,'Categories &amp; Settings'!$J$5:$J$16,0),A94))</f>
        <v/>
      </c>
      <c r="E94" s="2"/>
      <c r="F94" s="2"/>
      <c r="G94" s="2"/>
      <c r="H94" s="2"/>
      <c r="I94" s="2"/>
      <c r="J94" s="12" t="str">
        <f>IF(OR(G94="",H94="",I94=""),"",DATE(I94,MATCH(H94,'Categories &amp; Settings'!$J$5:$J$16,0),G94))</f>
        <v/>
      </c>
      <c r="K94" s="14"/>
      <c r="L94" s="14"/>
      <c r="M94" s="4" t="str">
        <f ca="1">IF(E94="","",'Categories &amp; Settings'!$B$8&amp;TEXT(MAX(0,K94-L94),"#,##0.00")&amp;" • "&amp;IF(K94-L94&lt;=0,"Paid",IF(TODAY()&gt;J94,"Overdue",IF(L94&gt;0,"Part Paid","Open"))))</f>
        <v/>
      </c>
    </row>
    <row r="95" spans="1:13" ht="15">
      <c r="A95" s="2"/>
      <c r="B95" s="2"/>
      <c r="C95" s="2"/>
      <c r="D95" s="12" t="str">
        <f>IF(OR(A95="",B95="",C95=""),"",DATE(C95,MATCH(B95,'Categories &amp; Settings'!$J$5:$J$16,0),A95))</f>
        <v/>
      </c>
      <c r="E95" s="2"/>
      <c r="F95" s="2"/>
      <c r="G95" s="2"/>
      <c r="H95" s="2"/>
      <c r="I95" s="2"/>
      <c r="J95" s="12" t="str">
        <f>IF(OR(G95="",H95="",I95=""),"",DATE(I95,MATCH(H95,'Categories &amp; Settings'!$J$5:$J$16,0),G95))</f>
        <v/>
      </c>
      <c r="K95" s="14"/>
      <c r="L95" s="14"/>
      <c r="M95" s="4" t="str">
        <f ca="1">IF(E95="","",'Categories &amp; Settings'!$B$8&amp;TEXT(MAX(0,K95-L95),"#,##0.00")&amp;" • "&amp;IF(K95-L95&lt;=0,"Paid",IF(TODAY()&gt;J95,"Overdue",IF(L95&gt;0,"Part Paid","Open"))))</f>
        <v/>
      </c>
    </row>
    <row r="96" spans="1:13" ht="15">
      <c r="A96" s="2"/>
      <c r="B96" s="2"/>
      <c r="C96" s="2"/>
      <c r="D96" s="12" t="str">
        <f>IF(OR(A96="",B96="",C96=""),"",DATE(C96,MATCH(B96,'Categories &amp; Settings'!$J$5:$J$16,0),A96))</f>
        <v/>
      </c>
      <c r="E96" s="2"/>
      <c r="F96" s="2"/>
      <c r="G96" s="2"/>
      <c r="H96" s="2"/>
      <c r="I96" s="2"/>
      <c r="J96" s="12" t="str">
        <f>IF(OR(G96="",H96="",I96=""),"",DATE(I96,MATCH(H96,'Categories &amp; Settings'!$J$5:$J$16,0),G96))</f>
        <v/>
      </c>
      <c r="K96" s="14"/>
      <c r="L96" s="14"/>
      <c r="M96" s="4" t="str">
        <f ca="1">IF(E96="","",'Categories &amp; Settings'!$B$8&amp;TEXT(MAX(0,K96-L96),"#,##0.00")&amp;" • "&amp;IF(K96-L96&lt;=0,"Paid",IF(TODAY()&gt;J96,"Overdue",IF(L96&gt;0,"Part Paid","Open"))))</f>
        <v/>
      </c>
    </row>
    <row r="97" spans="1:13" ht="15">
      <c r="A97" s="2"/>
      <c r="B97" s="2"/>
      <c r="C97" s="2"/>
      <c r="D97" s="12" t="str">
        <f>IF(OR(A97="",B97="",C97=""),"",DATE(C97,MATCH(B97,'Categories &amp; Settings'!$J$5:$J$16,0),A97))</f>
        <v/>
      </c>
      <c r="E97" s="2"/>
      <c r="F97" s="2"/>
      <c r="G97" s="2"/>
      <c r="H97" s="2"/>
      <c r="I97" s="2"/>
      <c r="J97" s="12" t="str">
        <f>IF(OR(G97="",H97="",I97=""),"",DATE(I97,MATCH(H97,'Categories &amp; Settings'!$J$5:$J$16,0),G97))</f>
        <v/>
      </c>
      <c r="K97" s="14"/>
      <c r="L97" s="14"/>
      <c r="M97" s="4" t="str">
        <f ca="1">IF(E97="","",'Categories &amp; Settings'!$B$8&amp;TEXT(MAX(0,K97-L97),"#,##0.00")&amp;" • "&amp;IF(K97-L97&lt;=0,"Paid",IF(TODAY()&gt;J97,"Overdue",IF(L97&gt;0,"Part Paid","Open"))))</f>
        <v/>
      </c>
    </row>
    <row r="98" spans="1:13" ht="15">
      <c r="A98" s="2"/>
      <c r="B98" s="2"/>
      <c r="C98" s="2"/>
      <c r="D98" s="12" t="str">
        <f>IF(OR(A98="",B98="",C98=""),"",DATE(C98,MATCH(B98,'Categories &amp; Settings'!$J$5:$J$16,0),A98))</f>
        <v/>
      </c>
      <c r="E98" s="2"/>
      <c r="F98" s="2"/>
      <c r="G98" s="2"/>
      <c r="H98" s="2"/>
      <c r="I98" s="2"/>
      <c r="J98" s="12" t="str">
        <f>IF(OR(G98="",H98="",I98=""),"",DATE(I98,MATCH(H98,'Categories &amp; Settings'!$J$5:$J$16,0),G98))</f>
        <v/>
      </c>
      <c r="K98" s="14"/>
      <c r="L98" s="14"/>
      <c r="M98" s="4" t="str">
        <f ca="1">IF(E98="","",'Categories &amp; Settings'!$B$8&amp;TEXT(MAX(0,K98-L98),"#,##0.00")&amp;" • "&amp;IF(K98-L98&lt;=0,"Paid",IF(TODAY()&gt;J98,"Overdue",IF(L98&gt;0,"Part Paid","Open"))))</f>
        <v/>
      </c>
    </row>
    <row r="99" spans="1:13" ht="15">
      <c r="A99" s="2"/>
      <c r="B99" s="2"/>
      <c r="C99" s="2"/>
      <c r="D99" s="12" t="str">
        <f>IF(OR(A99="",B99="",C99=""),"",DATE(C99,MATCH(B99,'Categories &amp; Settings'!$J$5:$J$16,0),A99))</f>
        <v/>
      </c>
      <c r="E99" s="2"/>
      <c r="F99" s="2"/>
      <c r="G99" s="2"/>
      <c r="H99" s="2"/>
      <c r="I99" s="2"/>
      <c r="J99" s="12" t="str">
        <f>IF(OR(G99="",H99="",I99=""),"",DATE(I99,MATCH(H99,'Categories &amp; Settings'!$J$5:$J$16,0),G99))</f>
        <v/>
      </c>
      <c r="K99" s="14"/>
      <c r="L99" s="14"/>
      <c r="M99" s="4" t="str">
        <f ca="1">IF(E99="","",'Categories &amp; Settings'!$B$8&amp;TEXT(MAX(0,K99-L99),"#,##0.00")&amp;" • "&amp;IF(K99-L99&lt;=0,"Paid",IF(TODAY()&gt;J99,"Overdue",IF(L99&gt;0,"Part Paid","Open"))))</f>
        <v/>
      </c>
    </row>
    <row r="100" spans="1:13" ht="15">
      <c r="A100" s="2"/>
      <c r="B100" s="2"/>
      <c r="C100" s="2"/>
      <c r="D100" s="12" t="str">
        <f>IF(OR(A100="",B100="",C100=""),"",DATE(C100,MATCH(B100,'Categories &amp; Settings'!$J$5:$J$16,0),A100))</f>
        <v/>
      </c>
      <c r="E100" s="2"/>
      <c r="F100" s="2"/>
      <c r="G100" s="2"/>
      <c r="H100" s="2"/>
      <c r="I100" s="2"/>
      <c r="J100" s="12" t="str">
        <f>IF(OR(G100="",H100="",I100=""),"",DATE(I100,MATCH(H100,'Categories &amp; Settings'!$J$5:$J$16,0),G100))</f>
        <v/>
      </c>
      <c r="K100" s="14"/>
      <c r="L100" s="14"/>
      <c r="M100" s="4" t="str">
        <f ca="1">IF(E100="","",'Categories &amp; Settings'!$B$8&amp;TEXT(MAX(0,K100-L100),"#,##0.00")&amp;" • "&amp;IF(K100-L100&lt;=0,"Paid",IF(TODAY()&gt;J100,"Overdue",IF(L100&gt;0,"Part Paid","Open"))))</f>
        <v/>
      </c>
    </row>
    <row r="101" spans="1:13" ht="15">
      <c r="A101" s="2"/>
      <c r="B101" s="2"/>
      <c r="C101" s="2"/>
      <c r="D101" s="12" t="str">
        <f>IF(OR(A101="",B101="",C101=""),"",DATE(C101,MATCH(B101,'Categories &amp; Settings'!$J$5:$J$16,0),A101))</f>
        <v/>
      </c>
      <c r="E101" s="2"/>
      <c r="F101" s="2"/>
      <c r="G101" s="2"/>
      <c r="H101" s="2"/>
      <c r="I101" s="2"/>
      <c r="J101" s="12" t="str">
        <f>IF(OR(G101="",H101="",I101=""),"",DATE(I101,MATCH(H101,'Categories &amp; Settings'!$J$5:$J$16,0),G101))</f>
        <v/>
      </c>
      <c r="K101" s="14"/>
      <c r="L101" s="14"/>
      <c r="M101" s="4" t="str">
        <f ca="1">IF(E101="","",'Categories &amp; Settings'!$B$8&amp;TEXT(MAX(0,K101-L101),"#,##0.00")&amp;" • "&amp;IF(K101-L101&lt;=0,"Paid",IF(TODAY()&gt;J101,"Overdue",IF(L101&gt;0,"Part Paid","Open"))))</f>
        <v/>
      </c>
    </row>
    <row r="102" spans="1:13" ht="15">
      <c r="A102" s="2"/>
      <c r="B102" s="2"/>
      <c r="C102" s="2"/>
      <c r="D102" s="12" t="str">
        <f>IF(OR(A102="",B102="",C102=""),"",DATE(C102,MATCH(B102,'Categories &amp; Settings'!$J$5:$J$16,0),A102))</f>
        <v/>
      </c>
      <c r="E102" s="2"/>
      <c r="F102" s="2"/>
      <c r="G102" s="2"/>
      <c r="H102" s="2"/>
      <c r="I102" s="2"/>
      <c r="J102" s="12" t="str">
        <f>IF(OR(G102="",H102="",I102=""),"",DATE(I102,MATCH(H102,'Categories &amp; Settings'!$J$5:$J$16,0),G102))</f>
        <v/>
      </c>
      <c r="K102" s="14"/>
      <c r="L102" s="14"/>
      <c r="M102" s="4" t="str">
        <f ca="1">IF(E102="","",'Categories &amp; Settings'!$B$8&amp;TEXT(MAX(0,K102-L102),"#,##0.00")&amp;" • "&amp;IF(K102-L102&lt;=0,"Paid",IF(TODAY()&gt;J102,"Overdue",IF(L102&gt;0,"Part Paid","Open"))))</f>
        <v/>
      </c>
    </row>
    <row r="103" spans="1:13" ht="15">
      <c r="A103" s="2"/>
      <c r="B103" s="2"/>
      <c r="C103" s="2"/>
      <c r="D103" s="12" t="str">
        <f>IF(OR(A103="",B103="",C103=""),"",DATE(C103,MATCH(B103,'Categories &amp; Settings'!$J$5:$J$16,0),A103))</f>
        <v/>
      </c>
      <c r="E103" s="2"/>
      <c r="F103" s="2"/>
      <c r="G103" s="2"/>
      <c r="H103" s="2"/>
      <c r="I103" s="2"/>
      <c r="J103" s="12" t="str">
        <f>IF(OR(G103="",H103="",I103=""),"",DATE(I103,MATCH(H103,'Categories &amp; Settings'!$J$5:$J$16,0),G103))</f>
        <v/>
      </c>
      <c r="K103" s="14"/>
      <c r="L103" s="14"/>
      <c r="M103" s="4" t="str">
        <f ca="1">IF(E103="","",'Categories &amp; Settings'!$B$8&amp;TEXT(MAX(0,K103-L103),"#,##0.00")&amp;" • "&amp;IF(K103-L103&lt;=0,"Paid",IF(TODAY()&gt;J103,"Overdue",IF(L103&gt;0,"Part Paid","Open"))))</f>
        <v/>
      </c>
    </row>
    <row r="104" spans="1:13" ht="15">
      <c r="A104" s="2"/>
      <c r="B104" s="2"/>
      <c r="C104" s="2"/>
      <c r="D104" s="12" t="str">
        <f>IF(OR(A104="",B104="",C104=""),"",DATE(C104,MATCH(B104,'Categories &amp; Settings'!$J$5:$J$16,0),A104))</f>
        <v/>
      </c>
      <c r="E104" s="2"/>
      <c r="F104" s="2"/>
      <c r="G104" s="2"/>
      <c r="H104" s="2"/>
      <c r="I104" s="2"/>
      <c r="J104" s="12" t="str">
        <f>IF(OR(G104="",H104="",I104=""),"",DATE(I104,MATCH(H104,'Categories &amp; Settings'!$J$5:$J$16,0),G104))</f>
        <v/>
      </c>
      <c r="K104" s="14"/>
      <c r="L104" s="14"/>
      <c r="M104" s="4" t="str">
        <f ca="1">IF(E104="","",'Categories &amp; Settings'!$B$8&amp;TEXT(MAX(0,K104-L104),"#,##0.00")&amp;" • "&amp;IF(K104-L104&lt;=0,"Paid",IF(TODAY()&gt;J104,"Overdue",IF(L104&gt;0,"Part Paid","Open"))))</f>
        <v/>
      </c>
    </row>
    <row r="105" spans="1:13" ht="15">
      <c r="A105" s="2"/>
      <c r="B105" s="2"/>
      <c r="C105" s="2"/>
      <c r="D105" s="12" t="str">
        <f>IF(OR(A105="",B105="",C105=""),"",DATE(C105,MATCH(B105,'Categories &amp; Settings'!$J$5:$J$16,0),A105))</f>
        <v/>
      </c>
      <c r="E105" s="2"/>
      <c r="F105" s="2"/>
      <c r="G105" s="2"/>
      <c r="H105" s="2"/>
      <c r="I105" s="2"/>
      <c r="J105" s="12" t="str">
        <f>IF(OR(G105="",H105="",I105=""),"",DATE(I105,MATCH(H105,'Categories &amp; Settings'!$J$5:$J$16,0),G105))</f>
        <v/>
      </c>
      <c r="K105" s="14"/>
      <c r="L105" s="14"/>
      <c r="M105" s="4" t="str">
        <f ca="1">IF(E105="","",'Categories &amp; Settings'!$B$8&amp;TEXT(MAX(0,K105-L105),"#,##0.00")&amp;" • "&amp;IF(K105-L105&lt;=0,"Paid",IF(TODAY()&gt;J105,"Overdue",IF(L105&gt;0,"Part Paid","Open"))))</f>
        <v/>
      </c>
    </row>
    <row r="106" spans="1:13" ht="15">
      <c r="A106" s="2"/>
      <c r="B106" s="2"/>
      <c r="C106" s="2"/>
      <c r="D106" s="12" t="str">
        <f>IF(OR(A106="",B106="",C106=""),"",DATE(C106,MATCH(B106,'Categories &amp; Settings'!$J$5:$J$16,0),A106))</f>
        <v/>
      </c>
      <c r="E106" s="2"/>
      <c r="F106" s="2"/>
      <c r="G106" s="2"/>
      <c r="H106" s="2"/>
      <c r="I106" s="2"/>
      <c r="J106" s="12" t="str">
        <f>IF(OR(G106="",H106="",I106=""),"",DATE(I106,MATCH(H106,'Categories &amp; Settings'!$J$5:$J$16,0),G106))</f>
        <v/>
      </c>
      <c r="K106" s="14"/>
      <c r="L106" s="14"/>
      <c r="M106" s="4" t="str">
        <f ca="1">IF(E106="","",'Categories &amp; Settings'!$B$8&amp;TEXT(MAX(0,K106-L106),"#,##0.00")&amp;" • "&amp;IF(K106-L106&lt;=0,"Paid",IF(TODAY()&gt;J106,"Overdue",IF(L106&gt;0,"Part Paid","Open"))))</f>
        <v/>
      </c>
    </row>
    <row r="107" spans="1:13" ht="15">
      <c r="A107" s="2"/>
      <c r="B107" s="2"/>
      <c r="C107" s="2"/>
      <c r="D107" s="12" t="str">
        <f>IF(OR(A107="",B107="",C107=""),"",DATE(C107,MATCH(B107,'Categories &amp; Settings'!$J$5:$J$16,0),A107))</f>
        <v/>
      </c>
      <c r="E107" s="2"/>
      <c r="F107" s="2"/>
      <c r="G107" s="2"/>
      <c r="H107" s="2"/>
      <c r="I107" s="2"/>
      <c r="J107" s="12" t="str">
        <f>IF(OR(G107="",H107="",I107=""),"",DATE(I107,MATCH(H107,'Categories &amp; Settings'!$J$5:$J$16,0),G107))</f>
        <v/>
      </c>
      <c r="K107" s="14"/>
      <c r="L107" s="14"/>
      <c r="M107" s="4" t="str">
        <f ca="1">IF(E107="","",'Categories &amp; Settings'!$B$8&amp;TEXT(MAX(0,K107-L107),"#,##0.00")&amp;" • "&amp;IF(K107-L107&lt;=0,"Paid",IF(TODAY()&gt;J107,"Overdue",IF(L107&gt;0,"Part Paid","Open"))))</f>
        <v/>
      </c>
    </row>
    <row r="108" spans="1:13" ht="15">
      <c r="A108" s="2"/>
      <c r="B108" s="2"/>
      <c r="C108" s="2"/>
      <c r="D108" s="12" t="str">
        <f>IF(OR(A108="",B108="",C108=""),"",DATE(C108,MATCH(B108,'Categories &amp; Settings'!$J$5:$J$16,0),A108))</f>
        <v/>
      </c>
      <c r="E108" s="2"/>
      <c r="F108" s="2"/>
      <c r="G108" s="2"/>
      <c r="H108" s="2"/>
      <c r="I108" s="2"/>
      <c r="J108" s="12" t="str">
        <f>IF(OR(G108="",H108="",I108=""),"",DATE(I108,MATCH(H108,'Categories &amp; Settings'!$J$5:$J$16,0),G108))</f>
        <v/>
      </c>
      <c r="K108" s="14"/>
      <c r="L108" s="14"/>
      <c r="M108" s="4" t="str">
        <f ca="1">IF(E108="","",'Categories &amp; Settings'!$B$8&amp;TEXT(MAX(0,K108-L108),"#,##0.00")&amp;" • "&amp;IF(K108-L108&lt;=0,"Paid",IF(TODAY()&gt;J108,"Overdue",IF(L108&gt;0,"Part Paid","Open"))))</f>
        <v/>
      </c>
    </row>
    <row r="109" spans="1:13" ht="15">
      <c r="A109" s="2"/>
      <c r="B109" s="2"/>
      <c r="C109" s="2"/>
      <c r="D109" s="12" t="str">
        <f>IF(OR(A109="",B109="",C109=""),"",DATE(C109,MATCH(B109,'Categories &amp; Settings'!$J$5:$J$16,0),A109))</f>
        <v/>
      </c>
      <c r="E109" s="2"/>
      <c r="F109" s="2"/>
      <c r="G109" s="2"/>
      <c r="H109" s="2"/>
      <c r="I109" s="2"/>
      <c r="J109" s="12" t="str">
        <f>IF(OR(G109="",H109="",I109=""),"",DATE(I109,MATCH(H109,'Categories &amp; Settings'!$J$5:$J$16,0),G109))</f>
        <v/>
      </c>
      <c r="K109" s="14"/>
      <c r="L109" s="14"/>
      <c r="M109" s="4" t="str">
        <f ca="1">IF(E109="","",'Categories &amp; Settings'!$B$8&amp;TEXT(MAX(0,K109-L109),"#,##0.00")&amp;" • "&amp;IF(K109-L109&lt;=0,"Paid",IF(TODAY()&gt;J109,"Overdue",IF(L109&gt;0,"Part Paid","Open"))))</f>
        <v/>
      </c>
    </row>
    <row r="110" spans="1:13" ht="15">
      <c r="A110" s="2"/>
      <c r="B110" s="2"/>
      <c r="C110" s="2"/>
      <c r="D110" s="12" t="str">
        <f>IF(OR(A110="",B110="",C110=""),"",DATE(C110,MATCH(B110,'Categories &amp; Settings'!$J$5:$J$16,0),A110))</f>
        <v/>
      </c>
      <c r="E110" s="2"/>
      <c r="F110" s="2"/>
      <c r="G110" s="2"/>
      <c r="H110" s="2"/>
      <c r="I110" s="2"/>
      <c r="J110" s="12" t="str">
        <f>IF(OR(G110="",H110="",I110=""),"",DATE(I110,MATCH(H110,'Categories &amp; Settings'!$J$5:$J$16,0),G110))</f>
        <v/>
      </c>
      <c r="K110" s="14"/>
      <c r="L110" s="14"/>
      <c r="M110" s="4" t="str">
        <f ca="1">IF(E110="","",'Categories &amp; Settings'!$B$8&amp;TEXT(MAX(0,K110-L110),"#,##0.00")&amp;" • "&amp;IF(K110-L110&lt;=0,"Paid",IF(TODAY()&gt;J110,"Overdue",IF(L110&gt;0,"Part Paid","Open"))))</f>
        <v/>
      </c>
    </row>
    <row r="111" spans="1:13" ht="15">
      <c r="A111" s="2"/>
      <c r="B111" s="2"/>
      <c r="C111" s="2"/>
      <c r="D111" s="12" t="str">
        <f>IF(OR(A111="",B111="",C111=""),"",DATE(C111,MATCH(B111,'Categories &amp; Settings'!$J$5:$J$16,0),A111))</f>
        <v/>
      </c>
      <c r="E111" s="2"/>
      <c r="F111" s="2"/>
      <c r="G111" s="2"/>
      <c r="H111" s="2"/>
      <c r="I111" s="2"/>
      <c r="J111" s="12" t="str">
        <f>IF(OR(G111="",H111="",I111=""),"",DATE(I111,MATCH(H111,'Categories &amp; Settings'!$J$5:$J$16,0),G111))</f>
        <v/>
      </c>
      <c r="K111" s="14"/>
      <c r="L111" s="14"/>
      <c r="M111" s="4" t="str">
        <f ca="1">IF(E111="","",'Categories &amp; Settings'!$B$8&amp;TEXT(MAX(0,K111-L111),"#,##0.00")&amp;" • "&amp;IF(K111-L111&lt;=0,"Paid",IF(TODAY()&gt;J111,"Overdue",IF(L111&gt;0,"Part Paid","Open"))))</f>
        <v/>
      </c>
    </row>
    <row r="112" spans="1:13" ht="15">
      <c r="A112" s="2"/>
      <c r="B112" s="2"/>
      <c r="C112" s="2"/>
      <c r="D112" s="12" t="str">
        <f>IF(OR(A112="",B112="",C112=""),"",DATE(C112,MATCH(B112,'Categories &amp; Settings'!$J$5:$J$16,0),A112))</f>
        <v/>
      </c>
      <c r="E112" s="2"/>
      <c r="F112" s="2"/>
      <c r="G112" s="2"/>
      <c r="H112" s="2"/>
      <c r="I112" s="2"/>
      <c r="J112" s="12" t="str">
        <f>IF(OR(G112="",H112="",I112=""),"",DATE(I112,MATCH(H112,'Categories &amp; Settings'!$J$5:$J$16,0),G112))</f>
        <v/>
      </c>
      <c r="K112" s="14"/>
      <c r="L112" s="14"/>
      <c r="M112" s="4" t="str">
        <f ca="1">IF(E112="","",'Categories &amp; Settings'!$B$8&amp;TEXT(MAX(0,K112-L112),"#,##0.00")&amp;" • "&amp;IF(K112-L112&lt;=0,"Paid",IF(TODAY()&gt;J112,"Overdue",IF(L112&gt;0,"Part Paid","Open"))))</f>
        <v/>
      </c>
    </row>
    <row r="113" spans="1:13" ht="15">
      <c r="A113" s="2"/>
      <c r="B113" s="2"/>
      <c r="C113" s="2"/>
      <c r="D113" s="12" t="str">
        <f>IF(OR(A113="",B113="",C113=""),"",DATE(C113,MATCH(B113,'Categories &amp; Settings'!$J$5:$J$16,0),A113))</f>
        <v/>
      </c>
      <c r="E113" s="2"/>
      <c r="F113" s="2"/>
      <c r="G113" s="2"/>
      <c r="H113" s="2"/>
      <c r="I113" s="2"/>
      <c r="J113" s="12" t="str">
        <f>IF(OR(G113="",H113="",I113=""),"",DATE(I113,MATCH(H113,'Categories &amp; Settings'!$J$5:$J$16,0),G113))</f>
        <v/>
      </c>
      <c r="K113" s="14"/>
      <c r="L113" s="14"/>
      <c r="M113" s="4" t="str">
        <f ca="1">IF(E113="","",'Categories &amp; Settings'!$B$8&amp;TEXT(MAX(0,K113-L113),"#,##0.00")&amp;" • "&amp;IF(K113-L113&lt;=0,"Paid",IF(TODAY()&gt;J113,"Overdue",IF(L113&gt;0,"Part Paid","Open"))))</f>
        <v/>
      </c>
    </row>
    <row r="114" spans="1:13" ht="15">
      <c r="A114" s="2"/>
      <c r="B114" s="2"/>
      <c r="C114" s="2"/>
      <c r="D114" s="12" t="str">
        <f>IF(OR(A114="",B114="",C114=""),"",DATE(C114,MATCH(B114,'Categories &amp; Settings'!$J$5:$J$16,0),A114))</f>
        <v/>
      </c>
      <c r="E114" s="2"/>
      <c r="F114" s="2"/>
      <c r="G114" s="2"/>
      <c r="H114" s="2"/>
      <c r="I114" s="2"/>
      <c r="J114" s="12" t="str">
        <f>IF(OR(G114="",H114="",I114=""),"",DATE(I114,MATCH(H114,'Categories &amp; Settings'!$J$5:$J$16,0),G114))</f>
        <v/>
      </c>
      <c r="K114" s="14"/>
      <c r="L114" s="14"/>
      <c r="M114" s="4" t="str">
        <f ca="1">IF(E114="","",'Categories &amp; Settings'!$B$8&amp;TEXT(MAX(0,K114-L114),"#,##0.00")&amp;" • "&amp;IF(K114-L114&lt;=0,"Paid",IF(TODAY()&gt;J114,"Overdue",IF(L114&gt;0,"Part Paid","Open"))))</f>
        <v/>
      </c>
    </row>
    <row r="115" spans="1:13" ht="15">
      <c r="A115" s="2"/>
      <c r="B115" s="2"/>
      <c r="C115" s="2"/>
      <c r="D115" s="12" t="str">
        <f>IF(OR(A115="",B115="",C115=""),"",DATE(C115,MATCH(B115,'Categories &amp; Settings'!$J$5:$J$16,0),A115))</f>
        <v/>
      </c>
      <c r="E115" s="2"/>
      <c r="F115" s="2"/>
      <c r="G115" s="2"/>
      <c r="H115" s="2"/>
      <c r="I115" s="2"/>
      <c r="J115" s="12" t="str">
        <f>IF(OR(G115="",H115="",I115=""),"",DATE(I115,MATCH(H115,'Categories &amp; Settings'!$J$5:$J$16,0),G115))</f>
        <v/>
      </c>
      <c r="K115" s="14"/>
      <c r="L115" s="14"/>
      <c r="M115" s="4" t="str">
        <f ca="1">IF(E115="","",'Categories &amp; Settings'!$B$8&amp;TEXT(MAX(0,K115-L115),"#,##0.00")&amp;" • "&amp;IF(K115-L115&lt;=0,"Paid",IF(TODAY()&gt;J115,"Overdue",IF(L115&gt;0,"Part Paid","Open"))))</f>
        <v/>
      </c>
    </row>
    <row r="116" spans="1:13" ht="15">
      <c r="A116" s="2"/>
      <c r="B116" s="2"/>
      <c r="C116" s="2"/>
      <c r="D116" s="12" t="str">
        <f>IF(OR(A116="",B116="",C116=""),"",DATE(C116,MATCH(B116,'Categories &amp; Settings'!$J$5:$J$16,0),A116))</f>
        <v/>
      </c>
      <c r="E116" s="2"/>
      <c r="F116" s="2"/>
      <c r="G116" s="2"/>
      <c r="H116" s="2"/>
      <c r="I116" s="2"/>
      <c r="J116" s="12" t="str">
        <f>IF(OR(G116="",H116="",I116=""),"",DATE(I116,MATCH(H116,'Categories &amp; Settings'!$J$5:$J$16,0),G116))</f>
        <v/>
      </c>
      <c r="K116" s="14"/>
      <c r="L116" s="14"/>
      <c r="M116" s="4" t="str">
        <f ca="1">IF(E116="","",'Categories &amp; Settings'!$B$8&amp;TEXT(MAX(0,K116-L116),"#,##0.00")&amp;" • "&amp;IF(K116-L116&lt;=0,"Paid",IF(TODAY()&gt;J116,"Overdue",IF(L116&gt;0,"Part Paid","Open"))))</f>
        <v/>
      </c>
    </row>
    <row r="117" spans="1:13" ht="15">
      <c r="A117" s="2"/>
      <c r="B117" s="2"/>
      <c r="C117" s="2"/>
      <c r="D117" s="12" t="str">
        <f>IF(OR(A117="",B117="",C117=""),"",DATE(C117,MATCH(B117,'Categories &amp; Settings'!$J$5:$J$16,0),A117))</f>
        <v/>
      </c>
      <c r="E117" s="2"/>
      <c r="F117" s="2"/>
      <c r="G117" s="2"/>
      <c r="H117" s="2"/>
      <c r="I117" s="2"/>
      <c r="J117" s="12" t="str">
        <f>IF(OR(G117="",H117="",I117=""),"",DATE(I117,MATCH(H117,'Categories &amp; Settings'!$J$5:$J$16,0),G117))</f>
        <v/>
      </c>
      <c r="K117" s="14"/>
      <c r="L117" s="14"/>
      <c r="M117" s="4" t="str">
        <f ca="1">IF(E117="","",'Categories &amp; Settings'!$B$8&amp;TEXT(MAX(0,K117-L117),"#,##0.00")&amp;" • "&amp;IF(K117-L117&lt;=0,"Paid",IF(TODAY()&gt;J117,"Overdue",IF(L117&gt;0,"Part Paid","Open"))))</f>
        <v/>
      </c>
    </row>
    <row r="118" spans="1:13" ht="15">
      <c r="A118" s="2"/>
      <c r="B118" s="2"/>
      <c r="C118" s="2"/>
      <c r="D118" s="12" t="str">
        <f>IF(OR(A118="",B118="",C118=""),"",DATE(C118,MATCH(B118,'Categories &amp; Settings'!$J$5:$J$16,0),A118))</f>
        <v/>
      </c>
      <c r="E118" s="2"/>
      <c r="F118" s="2"/>
      <c r="G118" s="2"/>
      <c r="H118" s="2"/>
      <c r="I118" s="2"/>
      <c r="J118" s="12" t="str">
        <f>IF(OR(G118="",H118="",I118=""),"",DATE(I118,MATCH(H118,'Categories &amp; Settings'!$J$5:$J$16,0),G118))</f>
        <v/>
      </c>
      <c r="K118" s="14"/>
      <c r="L118" s="14"/>
      <c r="M118" s="4" t="str">
        <f ca="1">IF(E118="","",'Categories &amp; Settings'!$B$8&amp;TEXT(MAX(0,K118-L118),"#,##0.00")&amp;" • "&amp;IF(K118-L118&lt;=0,"Paid",IF(TODAY()&gt;J118,"Overdue",IF(L118&gt;0,"Part Paid","Open"))))</f>
        <v/>
      </c>
    </row>
    <row r="119" spans="1:13" ht="15">
      <c r="A119" s="2"/>
      <c r="B119" s="2"/>
      <c r="C119" s="2"/>
      <c r="D119" s="12" t="str">
        <f>IF(OR(A119="",B119="",C119=""),"",DATE(C119,MATCH(B119,'Categories &amp; Settings'!$J$5:$J$16,0),A119))</f>
        <v/>
      </c>
      <c r="E119" s="2"/>
      <c r="F119" s="2"/>
      <c r="G119" s="2"/>
      <c r="H119" s="2"/>
      <c r="I119" s="2"/>
      <c r="J119" s="12" t="str">
        <f>IF(OR(G119="",H119="",I119=""),"",DATE(I119,MATCH(H119,'Categories &amp; Settings'!$J$5:$J$16,0),G119))</f>
        <v/>
      </c>
      <c r="K119" s="14"/>
      <c r="L119" s="14"/>
      <c r="M119" s="4" t="str">
        <f ca="1">IF(E119="","",'Categories &amp; Settings'!$B$8&amp;TEXT(MAX(0,K119-L119),"#,##0.00")&amp;" • "&amp;IF(K119-L119&lt;=0,"Paid",IF(TODAY()&gt;J119,"Overdue",IF(L119&gt;0,"Part Paid","Open"))))</f>
        <v/>
      </c>
    </row>
    <row r="120" spans="1:13" ht="15">
      <c r="A120" s="2"/>
      <c r="B120" s="2"/>
      <c r="C120" s="2"/>
      <c r="D120" s="12" t="str">
        <f>IF(OR(A120="",B120="",C120=""),"",DATE(C120,MATCH(B120,'Categories &amp; Settings'!$J$5:$J$16,0),A120))</f>
        <v/>
      </c>
      <c r="E120" s="2"/>
      <c r="F120" s="2"/>
      <c r="G120" s="2"/>
      <c r="H120" s="2"/>
      <c r="I120" s="2"/>
      <c r="J120" s="12" t="str">
        <f>IF(OR(G120="",H120="",I120=""),"",DATE(I120,MATCH(H120,'Categories &amp; Settings'!$J$5:$J$16,0),G120))</f>
        <v/>
      </c>
      <c r="K120" s="14"/>
      <c r="L120" s="14"/>
      <c r="M120" s="4" t="str">
        <f ca="1">IF(E120="","",'Categories &amp; Settings'!$B$8&amp;TEXT(MAX(0,K120-L120),"#,##0.00")&amp;" • "&amp;IF(K120-L120&lt;=0,"Paid",IF(TODAY()&gt;J120,"Overdue",IF(L120&gt;0,"Part Paid","Open"))))</f>
        <v/>
      </c>
    </row>
    <row r="121" spans="1:13" ht="15">
      <c r="A121" s="2"/>
      <c r="B121" s="2"/>
      <c r="C121" s="2"/>
      <c r="D121" s="12" t="str">
        <f>IF(OR(A121="",B121="",C121=""),"",DATE(C121,MATCH(B121,'Categories &amp; Settings'!$J$5:$J$16,0),A121))</f>
        <v/>
      </c>
      <c r="E121" s="2"/>
      <c r="F121" s="2"/>
      <c r="G121" s="2"/>
      <c r="H121" s="2"/>
      <c r="I121" s="2"/>
      <c r="J121" s="12" t="str">
        <f>IF(OR(G121="",H121="",I121=""),"",DATE(I121,MATCH(H121,'Categories &amp; Settings'!$J$5:$J$16,0),G121))</f>
        <v/>
      </c>
      <c r="K121" s="14"/>
      <c r="L121" s="14"/>
      <c r="M121" s="4" t="str">
        <f ca="1">IF(E121="","",'Categories &amp; Settings'!$B$8&amp;TEXT(MAX(0,K121-L121),"#,##0.00")&amp;" • "&amp;IF(K121-L121&lt;=0,"Paid",IF(TODAY()&gt;J121,"Overdue",IF(L121&gt;0,"Part Paid","Open"))))</f>
        <v/>
      </c>
    </row>
    <row r="122" spans="1:13" ht="15">
      <c r="A122" s="2"/>
      <c r="B122" s="2"/>
      <c r="C122" s="2"/>
      <c r="D122" s="12" t="str">
        <f>IF(OR(A122="",B122="",C122=""),"",DATE(C122,MATCH(B122,'Categories &amp; Settings'!$J$5:$J$16,0),A122))</f>
        <v/>
      </c>
      <c r="E122" s="2"/>
      <c r="F122" s="2"/>
      <c r="G122" s="2"/>
      <c r="H122" s="2"/>
      <c r="I122" s="2"/>
      <c r="J122" s="12" t="str">
        <f>IF(OR(G122="",H122="",I122=""),"",DATE(I122,MATCH(H122,'Categories &amp; Settings'!$J$5:$J$16,0),G122))</f>
        <v/>
      </c>
      <c r="K122" s="14"/>
      <c r="L122" s="14"/>
      <c r="M122" s="4" t="str">
        <f ca="1">IF(E122="","",'Categories &amp; Settings'!$B$8&amp;TEXT(MAX(0,K122-L122),"#,##0.00")&amp;" • "&amp;IF(K122-L122&lt;=0,"Paid",IF(TODAY()&gt;J122,"Overdue",IF(L122&gt;0,"Part Paid","Open"))))</f>
        <v/>
      </c>
    </row>
    <row r="123" spans="1:13" ht="15">
      <c r="A123" s="2"/>
      <c r="B123" s="2"/>
      <c r="C123" s="2"/>
      <c r="D123" s="12" t="str">
        <f>IF(OR(A123="",B123="",C123=""),"",DATE(C123,MATCH(B123,'Categories &amp; Settings'!$J$5:$J$16,0),A123))</f>
        <v/>
      </c>
      <c r="E123" s="2"/>
      <c r="F123" s="2"/>
      <c r="G123" s="2"/>
      <c r="H123" s="2"/>
      <c r="I123" s="2"/>
      <c r="J123" s="12" t="str">
        <f>IF(OR(G123="",H123="",I123=""),"",DATE(I123,MATCH(H123,'Categories &amp; Settings'!$J$5:$J$16,0),G123))</f>
        <v/>
      </c>
      <c r="K123" s="14"/>
      <c r="L123" s="14"/>
      <c r="M123" s="4" t="str">
        <f ca="1">IF(E123="","",'Categories &amp; Settings'!$B$8&amp;TEXT(MAX(0,K123-L123),"#,##0.00")&amp;" • "&amp;IF(K123-L123&lt;=0,"Paid",IF(TODAY()&gt;J123,"Overdue",IF(L123&gt;0,"Part Paid","Open"))))</f>
        <v/>
      </c>
    </row>
    <row r="124" spans="1:13" ht="15">
      <c r="A124" s="2"/>
      <c r="B124" s="2"/>
      <c r="C124" s="2"/>
      <c r="D124" s="12" t="str">
        <f>IF(OR(A124="",B124="",C124=""),"",DATE(C124,MATCH(B124,'Categories &amp; Settings'!$J$5:$J$16,0),A124))</f>
        <v/>
      </c>
      <c r="E124" s="2"/>
      <c r="F124" s="2"/>
      <c r="G124" s="2"/>
      <c r="H124" s="2"/>
      <c r="I124" s="2"/>
      <c r="J124" s="12" t="str">
        <f>IF(OR(G124="",H124="",I124=""),"",DATE(I124,MATCH(H124,'Categories &amp; Settings'!$J$5:$J$16,0),G124))</f>
        <v/>
      </c>
      <c r="K124" s="14"/>
      <c r="L124" s="14"/>
      <c r="M124" s="4" t="str">
        <f ca="1">IF(E124="","",'Categories &amp; Settings'!$B$8&amp;TEXT(MAX(0,K124-L124),"#,##0.00")&amp;" • "&amp;IF(K124-L124&lt;=0,"Paid",IF(TODAY()&gt;J124,"Overdue",IF(L124&gt;0,"Part Paid","Open"))))</f>
        <v/>
      </c>
    </row>
    <row r="125" spans="1:13" ht="15">
      <c r="A125" s="2"/>
      <c r="B125" s="2"/>
      <c r="C125" s="2"/>
      <c r="D125" s="12" t="str">
        <f>IF(OR(A125="",B125="",C125=""),"",DATE(C125,MATCH(B125,'Categories &amp; Settings'!$J$5:$J$16,0),A125))</f>
        <v/>
      </c>
      <c r="E125" s="2"/>
      <c r="F125" s="2"/>
      <c r="G125" s="2"/>
      <c r="H125" s="2"/>
      <c r="I125" s="2"/>
      <c r="J125" s="12" t="str">
        <f>IF(OR(G125="",H125="",I125=""),"",DATE(I125,MATCH(H125,'Categories &amp; Settings'!$J$5:$J$16,0),G125))</f>
        <v/>
      </c>
      <c r="K125" s="14"/>
      <c r="L125" s="14"/>
      <c r="M125" s="4" t="str">
        <f ca="1">IF(E125="","",'Categories &amp; Settings'!$B$8&amp;TEXT(MAX(0,K125-L125),"#,##0.00")&amp;" • "&amp;IF(K125-L125&lt;=0,"Paid",IF(TODAY()&gt;J125,"Overdue",IF(L125&gt;0,"Part Paid","Open"))))</f>
        <v/>
      </c>
    </row>
    <row r="126" spans="1:13" ht="15">
      <c r="A126" s="2"/>
      <c r="B126" s="2"/>
      <c r="C126" s="2"/>
      <c r="D126" s="12" t="str">
        <f>IF(OR(A126="",B126="",C126=""),"",DATE(C126,MATCH(B126,'Categories &amp; Settings'!$J$5:$J$16,0),A126))</f>
        <v/>
      </c>
      <c r="E126" s="2"/>
      <c r="F126" s="2"/>
      <c r="G126" s="2"/>
      <c r="H126" s="2"/>
      <c r="I126" s="2"/>
      <c r="J126" s="12" t="str">
        <f>IF(OR(G126="",H126="",I126=""),"",DATE(I126,MATCH(H126,'Categories &amp; Settings'!$J$5:$J$16,0),G126))</f>
        <v/>
      </c>
      <c r="K126" s="14"/>
      <c r="L126" s="14"/>
      <c r="M126" s="4" t="str">
        <f ca="1">IF(E126="","",'Categories &amp; Settings'!$B$8&amp;TEXT(MAX(0,K126-L126),"#,##0.00")&amp;" • "&amp;IF(K126-L126&lt;=0,"Paid",IF(TODAY()&gt;J126,"Overdue",IF(L126&gt;0,"Part Paid","Open"))))</f>
        <v/>
      </c>
    </row>
    <row r="127" spans="1:13" ht="15">
      <c r="A127" s="2"/>
      <c r="B127" s="2"/>
      <c r="C127" s="2"/>
      <c r="D127" s="12" t="str">
        <f>IF(OR(A127="",B127="",C127=""),"",DATE(C127,MATCH(B127,'Categories &amp; Settings'!$J$5:$J$16,0),A127))</f>
        <v/>
      </c>
      <c r="E127" s="2"/>
      <c r="F127" s="2"/>
      <c r="G127" s="2"/>
      <c r="H127" s="2"/>
      <c r="I127" s="2"/>
      <c r="J127" s="12" t="str">
        <f>IF(OR(G127="",H127="",I127=""),"",DATE(I127,MATCH(H127,'Categories &amp; Settings'!$J$5:$J$16,0),G127))</f>
        <v/>
      </c>
      <c r="K127" s="14"/>
      <c r="L127" s="14"/>
      <c r="M127" s="4" t="str">
        <f ca="1">IF(E127="","",'Categories &amp; Settings'!$B$8&amp;TEXT(MAX(0,K127-L127),"#,##0.00")&amp;" • "&amp;IF(K127-L127&lt;=0,"Paid",IF(TODAY()&gt;J127,"Overdue",IF(L127&gt;0,"Part Paid","Open"))))</f>
        <v/>
      </c>
    </row>
    <row r="128" spans="1:13" ht="15">
      <c r="A128" s="2"/>
      <c r="B128" s="2"/>
      <c r="C128" s="2"/>
      <c r="D128" s="12" t="str">
        <f>IF(OR(A128="",B128="",C128=""),"",DATE(C128,MATCH(B128,'Categories &amp; Settings'!$J$5:$J$16,0),A128))</f>
        <v/>
      </c>
      <c r="E128" s="2"/>
      <c r="F128" s="2"/>
      <c r="G128" s="2"/>
      <c r="H128" s="2"/>
      <c r="I128" s="2"/>
      <c r="J128" s="12" t="str">
        <f>IF(OR(G128="",H128="",I128=""),"",DATE(I128,MATCH(H128,'Categories &amp; Settings'!$J$5:$J$16,0),G128))</f>
        <v/>
      </c>
      <c r="K128" s="14"/>
      <c r="L128" s="14"/>
      <c r="M128" s="4" t="str">
        <f ca="1">IF(E128="","",'Categories &amp; Settings'!$B$8&amp;TEXT(MAX(0,K128-L128),"#,##0.00")&amp;" • "&amp;IF(K128-L128&lt;=0,"Paid",IF(TODAY()&gt;J128,"Overdue",IF(L128&gt;0,"Part Paid","Open"))))</f>
        <v/>
      </c>
    </row>
    <row r="129" spans="1:13" ht="15">
      <c r="A129" s="2"/>
      <c r="B129" s="2"/>
      <c r="C129" s="2"/>
      <c r="D129" s="12" t="str">
        <f>IF(OR(A129="",B129="",C129=""),"",DATE(C129,MATCH(B129,'Categories &amp; Settings'!$J$5:$J$16,0),A129))</f>
        <v/>
      </c>
      <c r="E129" s="2"/>
      <c r="F129" s="2"/>
      <c r="G129" s="2"/>
      <c r="H129" s="2"/>
      <c r="I129" s="2"/>
      <c r="J129" s="12" t="str">
        <f>IF(OR(G129="",H129="",I129=""),"",DATE(I129,MATCH(H129,'Categories &amp; Settings'!$J$5:$J$16,0),G129))</f>
        <v/>
      </c>
      <c r="K129" s="14"/>
      <c r="L129" s="14"/>
      <c r="M129" s="4" t="str">
        <f ca="1">IF(E129="","",'Categories &amp; Settings'!$B$8&amp;TEXT(MAX(0,K129-L129),"#,##0.00")&amp;" • "&amp;IF(K129-L129&lt;=0,"Paid",IF(TODAY()&gt;J129,"Overdue",IF(L129&gt;0,"Part Paid","Open"))))</f>
        <v/>
      </c>
    </row>
    <row r="130" spans="1:13" ht="15">
      <c r="A130" s="2"/>
      <c r="B130" s="2"/>
      <c r="C130" s="2"/>
      <c r="D130" s="12" t="str">
        <f>IF(OR(A130="",B130="",C130=""),"",DATE(C130,MATCH(B130,'Categories &amp; Settings'!$J$5:$J$16,0),A130))</f>
        <v/>
      </c>
      <c r="E130" s="2"/>
      <c r="F130" s="2"/>
      <c r="G130" s="2"/>
      <c r="H130" s="2"/>
      <c r="I130" s="2"/>
      <c r="J130" s="12" t="str">
        <f>IF(OR(G130="",H130="",I130=""),"",DATE(I130,MATCH(H130,'Categories &amp; Settings'!$J$5:$J$16,0),G130))</f>
        <v/>
      </c>
      <c r="K130" s="14"/>
      <c r="L130" s="14"/>
      <c r="M130" s="4" t="str">
        <f ca="1">IF(E130="","",'Categories &amp; Settings'!$B$8&amp;TEXT(MAX(0,K130-L130),"#,##0.00")&amp;" • "&amp;IF(K130-L130&lt;=0,"Paid",IF(TODAY()&gt;J130,"Overdue",IF(L130&gt;0,"Part Paid","Open"))))</f>
        <v/>
      </c>
    </row>
    <row r="131" spans="1:13" ht="15">
      <c r="A131" s="2"/>
      <c r="B131" s="2"/>
      <c r="C131" s="2"/>
      <c r="D131" s="12" t="str">
        <f>IF(OR(A131="",B131="",C131=""),"",DATE(C131,MATCH(B131,'Categories &amp; Settings'!$J$5:$J$16,0),A131))</f>
        <v/>
      </c>
      <c r="E131" s="2"/>
      <c r="F131" s="2"/>
      <c r="G131" s="2"/>
      <c r="H131" s="2"/>
      <c r="I131" s="2"/>
      <c r="J131" s="12" t="str">
        <f>IF(OR(G131="",H131="",I131=""),"",DATE(I131,MATCH(H131,'Categories &amp; Settings'!$J$5:$J$16,0),G131))</f>
        <v/>
      </c>
      <c r="K131" s="14"/>
      <c r="L131" s="14"/>
      <c r="M131" s="4" t="str">
        <f ca="1">IF(E131="","",'Categories &amp; Settings'!$B$8&amp;TEXT(MAX(0,K131-L131),"#,##0.00")&amp;" • "&amp;IF(K131-L131&lt;=0,"Paid",IF(TODAY()&gt;J131,"Overdue",IF(L131&gt;0,"Part Paid","Open"))))</f>
        <v/>
      </c>
    </row>
    <row r="132" spans="1:13" ht="15">
      <c r="A132" s="2"/>
      <c r="B132" s="2"/>
      <c r="C132" s="2"/>
      <c r="D132" s="12" t="str">
        <f>IF(OR(A132="",B132="",C132=""),"",DATE(C132,MATCH(B132,'Categories &amp; Settings'!$J$5:$J$16,0),A132))</f>
        <v/>
      </c>
      <c r="E132" s="2"/>
      <c r="F132" s="2"/>
      <c r="G132" s="2"/>
      <c r="H132" s="2"/>
      <c r="I132" s="2"/>
      <c r="J132" s="12" t="str">
        <f>IF(OR(G132="",H132="",I132=""),"",DATE(I132,MATCH(H132,'Categories &amp; Settings'!$J$5:$J$16,0),G132))</f>
        <v/>
      </c>
      <c r="K132" s="14"/>
      <c r="L132" s="14"/>
      <c r="M132" s="4" t="str">
        <f ca="1">IF(E132="","",'Categories &amp; Settings'!$B$8&amp;TEXT(MAX(0,K132-L132),"#,##0.00")&amp;" • "&amp;IF(K132-L132&lt;=0,"Paid",IF(TODAY()&gt;J132,"Overdue",IF(L132&gt;0,"Part Paid","Open"))))</f>
        <v/>
      </c>
    </row>
    <row r="133" spans="1:13" ht="15">
      <c r="A133" s="2"/>
      <c r="B133" s="2"/>
      <c r="C133" s="2"/>
      <c r="D133" s="12" t="str">
        <f>IF(OR(A133="",B133="",C133=""),"",DATE(C133,MATCH(B133,'Categories &amp; Settings'!$J$5:$J$16,0),A133))</f>
        <v/>
      </c>
      <c r="E133" s="2"/>
      <c r="F133" s="2"/>
      <c r="G133" s="2"/>
      <c r="H133" s="2"/>
      <c r="I133" s="2"/>
      <c r="J133" s="12" t="str">
        <f>IF(OR(G133="",H133="",I133=""),"",DATE(I133,MATCH(H133,'Categories &amp; Settings'!$J$5:$J$16,0),G133))</f>
        <v/>
      </c>
      <c r="K133" s="14"/>
      <c r="L133" s="14"/>
      <c r="M133" s="4" t="str">
        <f ca="1">IF(E133="","",'Categories &amp; Settings'!$B$8&amp;TEXT(MAX(0,K133-L133),"#,##0.00")&amp;" • "&amp;IF(K133-L133&lt;=0,"Paid",IF(TODAY()&gt;J133,"Overdue",IF(L133&gt;0,"Part Paid","Open"))))</f>
        <v/>
      </c>
    </row>
    <row r="134" spans="1:13" ht="15">
      <c r="A134" s="2"/>
      <c r="B134" s="2"/>
      <c r="C134" s="2"/>
      <c r="D134" s="12" t="str">
        <f>IF(OR(A134="",B134="",C134=""),"",DATE(C134,MATCH(B134,'Categories &amp; Settings'!$J$5:$J$16,0),A134))</f>
        <v/>
      </c>
      <c r="E134" s="2"/>
      <c r="F134" s="2"/>
      <c r="G134" s="2"/>
      <c r="H134" s="2"/>
      <c r="I134" s="2"/>
      <c r="J134" s="12" t="str">
        <f>IF(OR(G134="",H134="",I134=""),"",DATE(I134,MATCH(H134,'Categories &amp; Settings'!$J$5:$J$16,0),G134))</f>
        <v/>
      </c>
      <c r="K134" s="14"/>
      <c r="L134" s="14"/>
      <c r="M134" s="4" t="str">
        <f ca="1">IF(E134="","",'Categories &amp; Settings'!$B$8&amp;TEXT(MAX(0,K134-L134),"#,##0.00")&amp;" • "&amp;IF(K134-L134&lt;=0,"Paid",IF(TODAY()&gt;J134,"Overdue",IF(L134&gt;0,"Part Paid","Open"))))</f>
        <v/>
      </c>
    </row>
    <row r="135" spans="1:13" ht="15">
      <c r="A135" s="2"/>
      <c r="B135" s="2"/>
      <c r="C135" s="2"/>
      <c r="D135" s="12" t="str">
        <f>IF(OR(A135="",B135="",C135=""),"",DATE(C135,MATCH(B135,'Categories &amp; Settings'!$J$5:$J$16,0),A135))</f>
        <v/>
      </c>
      <c r="E135" s="2"/>
      <c r="F135" s="2"/>
      <c r="G135" s="2"/>
      <c r="H135" s="2"/>
      <c r="I135" s="2"/>
      <c r="J135" s="12" t="str">
        <f>IF(OR(G135="",H135="",I135=""),"",DATE(I135,MATCH(H135,'Categories &amp; Settings'!$J$5:$J$16,0),G135))</f>
        <v/>
      </c>
      <c r="K135" s="14"/>
      <c r="L135" s="14"/>
      <c r="M135" s="4" t="str">
        <f ca="1">IF(E135="","",'Categories &amp; Settings'!$B$8&amp;TEXT(MAX(0,K135-L135),"#,##0.00")&amp;" • "&amp;IF(K135-L135&lt;=0,"Paid",IF(TODAY()&gt;J135,"Overdue",IF(L135&gt;0,"Part Paid","Open"))))</f>
        <v/>
      </c>
    </row>
    <row r="136" spans="1:13" ht="15">
      <c r="A136" s="2"/>
      <c r="B136" s="2"/>
      <c r="C136" s="2"/>
      <c r="D136" s="12" t="str">
        <f>IF(OR(A136="",B136="",C136=""),"",DATE(C136,MATCH(B136,'Categories &amp; Settings'!$J$5:$J$16,0),A136))</f>
        <v/>
      </c>
      <c r="E136" s="2"/>
      <c r="F136" s="2"/>
      <c r="G136" s="2"/>
      <c r="H136" s="2"/>
      <c r="I136" s="2"/>
      <c r="J136" s="12" t="str">
        <f>IF(OR(G136="",H136="",I136=""),"",DATE(I136,MATCH(H136,'Categories &amp; Settings'!$J$5:$J$16,0),G136))</f>
        <v/>
      </c>
      <c r="K136" s="14"/>
      <c r="L136" s="14"/>
      <c r="M136" s="4" t="str">
        <f ca="1">IF(E136="","",'Categories &amp; Settings'!$B$8&amp;TEXT(MAX(0,K136-L136),"#,##0.00")&amp;" • "&amp;IF(K136-L136&lt;=0,"Paid",IF(TODAY()&gt;J136,"Overdue",IF(L136&gt;0,"Part Paid","Open"))))</f>
        <v/>
      </c>
    </row>
    <row r="137" spans="1:13" ht="15">
      <c r="A137" s="2"/>
      <c r="B137" s="2"/>
      <c r="C137" s="2"/>
      <c r="D137" s="12" t="str">
        <f>IF(OR(A137="",B137="",C137=""),"",DATE(C137,MATCH(B137,'Categories &amp; Settings'!$J$5:$J$16,0),A137))</f>
        <v/>
      </c>
      <c r="E137" s="2"/>
      <c r="F137" s="2"/>
      <c r="G137" s="2"/>
      <c r="H137" s="2"/>
      <c r="I137" s="2"/>
      <c r="J137" s="12" t="str">
        <f>IF(OR(G137="",H137="",I137=""),"",DATE(I137,MATCH(H137,'Categories &amp; Settings'!$J$5:$J$16,0),G137))</f>
        <v/>
      </c>
      <c r="K137" s="14"/>
      <c r="L137" s="14"/>
      <c r="M137" s="4" t="str">
        <f ca="1">IF(E137="","",'Categories &amp; Settings'!$B$8&amp;TEXT(MAX(0,K137-L137),"#,##0.00")&amp;" • "&amp;IF(K137-L137&lt;=0,"Paid",IF(TODAY()&gt;J137,"Overdue",IF(L137&gt;0,"Part Paid","Open"))))</f>
        <v/>
      </c>
    </row>
    <row r="138" spans="1:13" ht="15">
      <c r="A138" s="2"/>
      <c r="B138" s="2"/>
      <c r="C138" s="2"/>
      <c r="D138" s="12" t="str">
        <f>IF(OR(A138="",B138="",C138=""),"",DATE(C138,MATCH(B138,'Categories &amp; Settings'!$J$5:$J$16,0),A138))</f>
        <v/>
      </c>
      <c r="E138" s="2"/>
      <c r="F138" s="2"/>
      <c r="G138" s="2"/>
      <c r="H138" s="2"/>
      <c r="I138" s="2"/>
      <c r="J138" s="12" t="str">
        <f>IF(OR(G138="",H138="",I138=""),"",DATE(I138,MATCH(H138,'Categories &amp; Settings'!$J$5:$J$16,0),G138))</f>
        <v/>
      </c>
      <c r="K138" s="14"/>
      <c r="L138" s="14"/>
      <c r="M138" s="4" t="str">
        <f ca="1">IF(E138="","",'Categories &amp; Settings'!$B$8&amp;TEXT(MAX(0,K138-L138),"#,##0.00")&amp;" • "&amp;IF(K138-L138&lt;=0,"Paid",IF(TODAY()&gt;J138,"Overdue",IF(L138&gt;0,"Part Paid","Open"))))</f>
        <v/>
      </c>
    </row>
    <row r="139" spans="1:13" ht="15">
      <c r="A139" s="2"/>
      <c r="B139" s="2"/>
      <c r="C139" s="2"/>
      <c r="D139" s="12" t="str">
        <f>IF(OR(A139="",B139="",C139=""),"",DATE(C139,MATCH(B139,'Categories &amp; Settings'!$J$5:$J$16,0),A139))</f>
        <v/>
      </c>
      <c r="E139" s="2"/>
      <c r="F139" s="2"/>
      <c r="G139" s="2"/>
      <c r="H139" s="2"/>
      <c r="I139" s="2"/>
      <c r="J139" s="12" t="str">
        <f>IF(OR(G139="",H139="",I139=""),"",DATE(I139,MATCH(H139,'Categories &amp; Settings'!$J$5:$J$16,0),G139))</f>
        <v/>
      </c>
      <c r="K139" s="14"/>
      <c r="L139" s="14"/>
      <c r="M139" s="4" t="str">
        <f ca="1">IF(E139="","",'Categories &amp; Settings'!$B$8&amp;TEXT(MAX(0,K139-L139),"#,##0.00")&amp;" • "&amp;IF(K139-L139&lt;=0,"Paid",IF(TODAY()&gt;J139,"Overdue",IF(L139&gt;0,"Part Paid","Open"))))</f>
        <v/>
      </c>
    </row>
    <row r="140" spans="1:13" ht="15">
      <c r="A140" s="2"/>
      <c r="B140" s="2"/>
      <c r="C140" s="2"/>
      <c r="D140" s="12" t="str">
        <f>IF(OR(A140="",B140="",C140=""),"",DATE(C140,MATCH(B140,'Categories &amp; Settings'!$J$5:$J$16,0),A140))</f>
        <v/>
      </c>
      <c r="E140" s="2"/>
      <c r="F140" s="2"/>
      <c r="G140" s="2"/>
      <c r="H140" s="2"/>
      <c r="I140" s="2"/>
      <c r="J140" s="12" t="str">
        <f>IF(OR(G140="",H140="",I140=""),"",DATE(I140,MATCH(H140,'Categories &amp; Settings'!$J$5:$J$16,0),G140))</f>
        <v/>
      </c>
      <c r="K140" s="14"/>
      <c r="L140" s="14"/>
      <c r="M140" s="4" t="str">
        <f ca="1">IF(E140="","",'Categories &amp; Settings'!$B$8&amp;TEXT(MAX(0,K140-L140),"#,##0.00")&amp;" • "&amp;IF(K140-L140&lt;=0,"Paid",IF(TODAY()&gt;J140,"Overdue",IF(L140&gt;0,"Part Paid","Open"))))</f>
        <v/>
      </c>
    </row>
    <row r="141" spans="1:13" ht="15">
      <c r="A141" s="2"/>
      <c r="B141" s="2"/>
      <c r="C141" s="2"/>
      <c r="D141" s="12" t="str">
        <f>IF(OR(A141="",B141="",C141=""),"",DATE(C141,MATCH(B141,'Categories &amp; Settings'!$J$5:$J$16,0),A141))</f>
        <v/>
      </c>
      <c r="E141" s="2"/>
      <c r="F141" s="2"/>
      <c r="G141" s="2"/>
      <c r="H141" s="2"/>
      <c r="I141" s="2"/>
      <c r="J141" s="12" t="str">
        <f>IF(OR(G141="",H141="",I141=""),"",DATE(I141,MATCH(H141,'Categories &amp; Settings'!$J$5:$J$16,0),G141))</f>
        <v/>
      </c>
      <c r="K141" s="14"/>
      <c r="L141" s="14"/>
      <c r="M141" s="4" t="str">
        <f ca="1">IF(E141="","",'Categories &amp; Settings'!$B$8&amp;TEXT(MAX(0,K141-L141),"#,##0.00")&amp;" • "&amp;IF(K141-L141&lt;=0,"Paid",IF(TODAY()&gt;J141,"Overdue",IF(L141&gt;0,"Part Paid","Open"))))</f>
        <v/>
      </c>
    </row>
    <row r="142" spans="1:13" ht="15">
      <c r="A142" s="2"/>
      <c r="B142" s="2"/>
      <c r="C142" s="2"/>
      <c r="D142" s="12" t="str">
        <f>IF(OR(A142="",B142="",C142=""),"",DATE(C142,MATCH(B142,'Categories &amp; Settings'!$J$5:$J$16,0),A142))</f>
        <v/>
      </c>
      <c r="E142" s="2"/>
      <c r="F142" s="2"/>
      <c r="G142" s="2"/>
      <c r="H142" s="2"/>
      <c r="I142" s="2"/>
      <c r="J142" s="12" t="str">
        <f>IF(OR(G142="",H142="",I142=""),"",DATE(I142,MATCH(H142,'Categories &amp; Settings'!$J$5:$J$16,0),G142))</f>
        <v/>
      </c>
      <c r="K142" s="14"/>
      <c r="L142" s="14"/>
      <c r="M142" s="4" t="str">
        <f ca="1">IF(E142="","",'Categories &amp; Settings'!$B$8&amp;TEXT(MAX(0,K142-L142),"#,##0.00")&amp;" • "&amp;IF(K142-L142&lt;=0,"Paid",IF(TODAY()&gt;J142,"Overdue",IF(L142&gt;0,"Part Paid","Open"))))</f>
        <v/>
      </c>
    </row>
    <row r="143" spans="1:13" ht="15">
      <c r="A143" s="2"/>
      <c r="B143" s="2"/>
      <c r="C143" s="2"/>
      <c r="D143" s="12" t="str">
        <f>IF(OR(A143="",B143="",C143=""),"",DATE(C143,MATCH(B143,'Categories &amp; Settings'!$J$5:$J$16,0),A143))</f>
        <v/>
      </c>
      <c r="E143" s="2"/>
      <c r="F143" s="2"/>
      <c r="G143" s="2"/>
      <c r="H143" s="2"/>
      <c r="I143" s="2"/>
      <c r="J143" s="12" t="str">
        <f>IF(OR(G143="",H143="",I143=""),"",DATE(I143,MATCH(H143,'Categories &amp; Settings'!$J$5:$J$16,0),G143))</f>
        <v/>
      </c>
      <c r="K143" s="14"/>
      <c r="L143" s="14"/>
      <c r="M143" s="4" t="str">
        <f ca="1">IF(E143="","",'Categories &amp; Settings'!$B$8&amp;TEXT(MAX(0,K143-L143),"#,##0.00")&amp;" • "&amp;IF(K143-L143&lt;=0,"Paid",IF(TODAY()&gt;J143,"Overdue",IF(L143&gt;0,"Part Paid","Open"))))</f>
        <v/>
      </c>
    </row>
    <row r="144" spans="1:13" ht="15">
      <c r="A144" s="2"/>
      <c r="B144" s="2"/>
      <c r="C144" s="2"/>
      <c r="D144" s="12" t="str">
        <f>IF(OR(A144="",B144="",C144=""),"",DATE(C144,MATCH(B144,'Categories &amp; Settings'!$J$5:$J$16,0),A144))</f>
        <v/>
      </c>
      <c r="E144" s="2"/>
      <c r="F144" s="2"/>
      <c r="G144" s="2"/>
      <c r="H144" s="2"/>
      <c r="I144" s="2"/>
      <c r="J144" s="12" t="str">
        <f>IF(OR(G144="",H144="",I144=""),"",DATE(I144,MATCH(H144,'Categories &amp; Settings'!$J$5:$J$16,0),G144))</f>
        <v/>
      </c>
      <c r="K144" s="14"/>
      <c r="L144" s="14"/>
      <c r="M144" s="4" t="str">
        <f ca="1">IF(E144="","",'Categories &amp; Settings'!$B$8&amp;TEXT(MAX(0,K144-L144),"#,##0.00")&amp;" • "&amp;IF(K144-L144&lt;=0,"Paid",IF(TODAY()&gt;J144,"Overdue",IF(L144&gt;0,"Part Paid","Open"))))</f>
        <v/>
      </c>
    </row>
    <row r="145" spans="1:13" ht="15">
      <c r="A145" s="2"/>
      <c r="B145" s="2"/>
      <c r="C145" s="2"/>
      <c r="D145" s="12" t="str">
        <f>IF(OR(A145="",B145="",C145=""),"",DATE(C145,MATCH(B145,'Categories &amp; Settings'!$J$5:$J$16,0),A145))</f>
        <v/>
      </c>
      <c r="E145" s="2"/>
      <c r="F145" s="2"/>
      <c r="G145" s="2"/>
      <c r="H145" s="2"/>
      <c r="I145" s="2"/>
      <c r="J145" s="12" t="str">
        <f>IF(OR(G145="",H145="",I145=""),"",DATE(I145,MATCH(H145,'Categories &amp; Settings'!$J$5:$J$16,0),G145))</f>
        <v/>
      </c>
      <c r="K145" s="14"/>
      <c r="L145" s="14"/>
      <c r="M145" s="4" t="str">
        <f ca="1">IF(E145="","",'Categories &amp; Settings'!$B$8&amp;TEXT(MAX(0,K145-L145),"#,##0.00")&amp;" • "&amp;IF(K145-L145&lt;=0,"Paid",IF(TODAY()&gt;J145,"Overdue",IF(L145&gt;0,"Part Paid","Open"))))</f>
        <v/>
      </c>
    </row>
    <row r="146" spans="1:13" ht="15">
      <c r="A146" s="2"/>
      <c r="B146" s="2"/>
      <c r="C146" s="2"/>
      <c r="D146" s="12" t="str">
        <f>IF(OR(A146="",B146="",C146=""),"",DATE(C146,MATCH(B146,'Categories &amp; Settings'!$J$5:$J$16,0),A146))</f>
        <v/>
      </c>
      <c r="E146" s="2"/>
      <c r="F146" s="2"/>
      <c r="G146" s="2"/>
      <c r="H146" s="2"/>
      <c r="I146" s="2"/>
      <c r="J146" s="12" t="str">
        <f>IF(OR(G146="",H146="",I146=""),"",DATE(I146,MATCH(H146,'Categories &amp; Settings'!$J$5:$J$16,0),G146))</f>
        <v/>
      </c>
      <c r="K146" s="14"/>
      <c r="L146" s="14"/>
      <c r="M146" s="4" t="str">
        <f ca="1">IF(E146="","",'Categories &amp; Settings'!$B$8&amp;TEXT(MAX(0,K146-L146),"#,##0.00")&amp;" • "&amp;IF(K146-L146&lt;=0,"Paid",IF(TODAY()&gt;J146,"Overdue",IF(L146&gt;0,"Part Paid","Open"))))</f>
        <v/>
      </c>
    </row>
    <row r="147" spans="1:13" ht="15">
      <c r="A147" s="2"/>
      <c r="B147" s="2"/>
      <c r="C147" s="2"/>
      <c r="D147" s="12" t="str">
        <f>IF(OR(A147="",B147="",C147=""),"",DATE(C147,MATCH(B147,'Categories &amp; Settings'!$J$5:$J$16,0),A147))</f>
        <v/>
      </c>
      <c r="E147" s="2"/>
      <c r="F147" s="2"/>
      <c r="G147" s="2"/>
      <c r="H147" s="2"/>
      <c r="I147" s="2"/>
      <c r="J147" s="12" t="str">
        <f>IF(OR(G147="",H147="",I147=""),"",DATE(I147,MATCH(H147,'Categories &amp; Settings'!$J$5:$J$16,0),G147))</f>
        <v/>
      </c>
      <c r="K147" s="14"/>
      <c r="L147" s="14"/>
      <c r="M147" s="4" t="str">
        <f ca="1">IF(E147="","",'Categories &amp; Settings'!$B$8&amp;TEXT(MAX(0,K147-L147),"#,##0.00")&amp;" • "&amp;IF(K147-L147&lt;=0,"Paid",IF(TODAY()&gt;J147,"Overdue",IF(L147&gt;0,"Part Paid","Open"))))</f>
        <v/>
      </c>
    </row>
    <row r="148" spans="1:13" ht="15">
      <c r="A148" s="2"/>
      <c r="B148" s="2"/>
      <c r="C148" s="2"/>
      <c r="D148" s="12" t="str">
        <f>IF(OR(A148="",B148="",C148=""),"",DATE(C148,MATCH(B148,'Categories &amp; Settings'!$J$5:$J$16,0),A148))</f>
        <v/>
      </c>
      <c r="E148" s="2"/>
      <c r="F148" s="2"/>
      <c r="G148" s="2"/>
      <c r="H148" s="2"/>
      <c r="I148" s="2"/>
      <c r="J148" s="12" t="str">
        <f>IF(OR(G148="",H148="",I148=""),"",DATE(I148,MATCH(H148,'Categories &amp; Settings'!$J$5:$J$16,0),G148))</f>
        <v/>
      </c>
      <c r="K148" s="14"/>
      <c r="L148" s="14"/>
      <c r="M148" s="4" t="str">
        <f ca="1">IF(E148="","",'Categories &amp; Settings'!$B$8&amp;TEXT(MAX(0,K148-L148),"#,##0.00")&amp;" • "&amp;IF(K148-L148&lt;=0,"Paid",IF(TODAY()&gt;J148,"Overdue",IF(L148&gt;0,"Part Paid","Open"))))</f>
        <v/>
      </c>
    </row>
    <row r="149" spans="1:13" ht="15">
      <c r="A149" s="2"/>
      <c r="B149" s="2"/>
      <c r="C149" s="2"/>
      <c r="D149" s="12" t="str">
        <f>IF(OR(A149="",B149="",C149=""),"",DATE(C149,MATCH(B149,'Categories &amp; Settings'!$J$5:$J$16,0),A149))</f>
        <v/>
      </c>
      <c r="E149" s="2"/>
      <c r="F149" s="2"/>
      <c r="G149" s="2"/>
      <c r="H149" s="2"/>
      <c r="I149" s="2"/>
      <c r="J149" s="12" t="str">
        <f>IF(OR(G149="",H149="",I149=""),"",DATE(I149,MATCH(H149,'Categories &amp; Settings'!$J$5:$J$16,0),G149))</f>
        <v/>
      </c>
      <c r="K149" s="14"/>
      <c r="L149" s="14"/>
      <c r="M149" s="4" t="str">
        <f ca="1">IF(E149="","",'Categories &amp; Settings'!$B$8&amp;TEXT(MAX(0,K149-L149),"#,##0.00")&amp;" • "&amp;IF(K149-L149&lt;=0,"Paid",IF(TODAY()&gt;J149,"Overdue",IF(L149&gt;0,"Part Paid","Open"))))</f>
        <v/>
      </c>
    </row>
    <row r="150" spans="1:13" ht="15">
      <c r="A150" s="2"/>
      <c r="B150" s="2"/>
      <c r="C150" s="2"/>
      <c r="D150" s="12" t="str">
        <f>IF(OR(A150="",B150="",C150=""),"",DATE(C150,MATCH(B150,'Categories &amp; Settings'!$J$5:$J$16,0),A150))</f>
        <v/>
      </c>
      <c r="E150" s="2"/>
      <c r="F150" s="2"/>
      <c r="G150" s="2"/>
      <c r="H150" s="2"/>
      <c r="I150" s="2"/>
      <c r="J150" s="12" t="str">
        <f>IF(OR(G150="",H150="",I150=""),"",DATE(I150,MATCH(H150,'Categories &amp; Settings'!$J$5:$J$16,0),G150))</f>
        <v/>
      </c>
      <c r="K150" s="14"/>
      <c r="L150" s="14"/>
      <c r="M150" s="4" t="str">
        <f ca="1">IF(E150="","",'Categories &amp; Settings'!$B$8&amp;TEXT(MAX(0,K150-L150),"#,##0.00")&amp;" • "&amp;IF(K150-L150&lt;=0,"Paid",IF(TODAY()&gt;J150,"Overdue",IF(L150&gt;0,"Part Paid","Open"))))</f>
        <v/>
      </c>
    </row>
    <row r="151" spans="1:13" ht="15">
      <c r="A151" s="2"/>
      <c r="B151" s="2"/>
      <c r="C151" s="2"/>
      <c r="D151" s="12" t="str">
        <f>IF(OR(A151="",B151="",C151=""),"",DATE(C151,MATCH(B151,'Categories &amp; Settings'!$J$5:$J$16,0),A151))</f>
        <v/>
      </c>
      <c r="E151" s="2"/>
      <c r="F151" s="2"/>
      <c r="G151" s="2"/>
      <c r="H151" s="2"/>
      <c r="I151" s="2"/>
      <c r="J151" s="12" t="str">
        <f>IF(OR(G151="",H151="",I151=""),"",DATE(I151,MATCH(H151,'Categories &amp; Settings'!$J$5:$J$16,0),G151))</f>
        <v/>
      </c>
      <c r="K151" s="14"/>
      <c r="L151" s="14"/>
      <c r="M151" s="4" t="str">
        <f ca="1">IF(E151="","",'Categories &amp; Settings'!$B$8&amp;TEXT(MAX(0,K151-L151),"#,##0.00")&amp;" • "&amp;IF(K151-L151&lt;=0,"Paid",IF(TODAY()&gt;J151,"Overdue",IF(L151&gt;0,"Part Paid","Open"))))</f>
        <v/>
      </c>
    </row>
    <row r="152" spans="1:13" ht="15">
      <c r="A152" s="2"/>
      <c r="B152" s="2"/>
      <c r="C152" s="2"/>
      <c r="D152" s="12" t="str">
        <f>IF(OR(A152="",B152="",C152=""),"",DATE(C152,MATCH(B152,'Categories &amp; Settings'!$J$5:$J$16,0),A152))</f>
        <v/>
      </c>
      <c r="E152" s="2"/>
      <c r="F152" s="2"/>
      <c r="G152" s="2"/>
      <c r="H152" s="2"/>
      <c r="I152" s="2"/>
      <c r="J152" s="12" t="str">
        <f>IF(OR(G152="",H152="",I152=""),"",DATE(I152,MATCH(H152,'Categories &amp; Settings'!$J$5:$J$16,0),G152))</f>
        <v/>
      </c>
      <c r="K152" s="14"/>
      <c r="L152" s="14"/>
      <c r="M152" s="4" t="str">
        <f ca="1">IF(E152="","",'Categories &amp; Settings'!$B$8&amp;TEXT(MAX(0,K152-L152),"#,##0.00")&amp;" • "&amp;IF(K152-L152&lt;=0,"Paid",IF(TODAY()&gt;J152,"Overdue",IF(L152&gt;0,"Part Paid","Open"))))</f>
        <v/>
      </c>
    </row>
    <row r="153" spans="1:13" ht="15">
      <c r="A153" s="2"/>
      <c r="B153" s="2"/>
      <c r="C153" s="2"/>
      <c r="D153" s="12" t="str">
        <f>IF(OR(A153="",B153="",C153=""),"",DATE(C153,MATCH(B153,'Categories &amp; Settings'!$J$5:$J$16,0),A153))</f>
        <v/>
      </c>
      <c r="E153" s="2"/>
      <c r="F153" s="2"/>
      <c r="G153" s="2"/>
      <c r="H153" s="2"/>
      <c r="I153" s="2"/>
      <c r="J153" s="12" t="str">
        <f>IF(OR(G153="",H153="",I153=""),"",DATE(I153,MATCH(H153,'Categories &amp; Settings'!$J$5:$J$16,0),G153))</f>
        <v/>
      </c>
      <c r="K153" s="14"/>
      <c r="L153" s="14"/>
      <c r="M153" s="4" t="str">
        <f ca="1">IF(E153="","",'Categories &amp; Settings'!$B$8&amp;TEXT(MAX(0,K153-L153),"#,##0.00")&amp;" • "&amp;IF(K153-L153&lt;=0,"Paid",IF(TODAY()&gt;J153,"Overdue",IF(L153&gt;0,"Part Paid","Open"))))</f>
        <v/>
      </c>
    </row>
    <row r="154" spans="1:13" ht="15">
      <c r="A154" s="2"/>
      <c r="B154" s="2"/>
      <c r="C154" s="2"/>
      <c r="D154" s="12" t="str">
        <f>IF(OR(A154="",B154="",C154=""),"",DATE(C154,MATCH(B154,'Categories &amp; Settings'!$J$5:$J$16,0),A154))</f>
        <v/>
      </c>
      <c r="E154" s="2"/>
      <c r="F154" s="2"/>
      <c r="G154" s="2"/>
      <c r="H154" s="2"/>
      <c r="I154" s="2"/>
      <c r="J154" s="12" t="str">
        <f>IF(OR(G154="",H154="",I154=""),"",DATE(I154,MATCH(H154,'Categories &amp; Settings'!$J$5:$J$16,0),G154))</f>
        <v/>
      </c>
      <c r="K154" s="14"/>
      <c r="L154" s="14"/>
      <c r="M154" s="4" t="str">
        <f ca="1">IF(E154="","",'Categories &amp; Settings'!$B$8&amp;TEXT(MAX(0,K154-L154),"#,##0.00")&amp;" • "&amp;IF(K154-L154&lt;=0,"Paid",IF(TODAY()&gt;J154,"Overdue",IF(L154&gt;0,"Part Paid","Open"))))</f>
        <v/>
      </c>
    </row>
    <row r="155" spans="1:13" ht="15">
      <c r="A155" s="2"/>
      <c r="B155" s="2"/>
      <c r="C155" s="2"/>
      <c r="D155" s="12" t="str">
        <f>IF(OR(A155="",B155="",C155=""),"",DATE(C155,MATCH(B155,'Categories &amp; Settings'!$J$5:$J$16,0),A155))</f>
        <v/>
      </c>
      <c r="E155" s="2"/>
      <c r="F155" s="2"/>
      <c r="G155" s="2"/>
      <c r="H155" s="2"/>
      <c r="I155" s="2"/>
      <c r="J155" s="12" t="str">
        <f>IF(OR(G155="",H155="",I155=""),"",DATE(I155,MATCH(H155,'Categories &amp; Settings'!$J$5:$J$16,0),G155))</f>
        <v/>
      </c>
      <c r="K155" s="14"/>
      <c r="L155" s="14"/>
      <c r="M155" s="4" t="str">
        <f ca="1">IF(E155="","",'Categories &amp; Settings'!$B$8&amp;TEXT(MAX(0,K155-L155),"#,##0.00")&amp;" • "&amp;IF(K155-L155&lt;=0,"Paid",IF(TODAY()&gt;J155,"Overdue",IF(L155&gt;0,"Part Paid","Open"))))</f>
        <v/>
      </c>
    </row>
    <row r="156" spans="1:13" ht="15">
      <c r="A156" s="2"/>
      <c r="B156" s="2"/>
      <c r="C156" s="2"/>
      <c r="D156" s="12" t="str">
        <f>IF(OR(A156="",B156="",C156=""),"",DATE(C156,MATCH(B156,'Categories &amp; Settings'!$J$5:$J$16,0),A156))</f>
        <v/>
      </c>
      <c r="E156" s="2"/>
      <c r="F156" s="2"/>
      <c r="G156" s="2"/>
      <c r="H156" s="2"/>
      <c r="I156" s="2"/>
      <c r="J156" s="12" t="str">
        <f>IF(OR(G156="",H156="",I156=""),"",DATE(I156,MATCH(H156,'Categories &amp; Settings'!$J$5:$J$16,0),G156))</f>
        <v/>
      </c>
      <c r="K156" s="14"/>
      <c r="L156" s="14"/>
      <c r="M156" s="4" t="str">
        <f ca="1">IF(E156="","",'Categories &amp; Settings'!$B$8&amp;TEXT(MAX(0,K156-L156),"#,##0.00")&amp;" • "&amp;IF(K156-L156&lt;=0,"Paid",IF(TODAY()&gt;J156,"Overdue",IF(L156&gt;0,"Part Paid","Open"))))</f>
        <v/>
      </c>
    </row>
    <row r="157" spans="1:13" ht="15">
      <c r="A157" s="2"/>
      <c r="B157" s="2"/>
      <c r="C157" s="2"/>
      <c r="D157" s="12" t="str">
        <f>IF(OR(A157="",B157="",C157=""),"",DATE(C157,MATCH(B157,'Categories &amp; Settings'!$J$5:$J$16,0),A157))</f>
        <v/>
      </c>
      <c r="E157" s="2"/>
      <c r="F157" s="2"/>
      <c r="G157" s="2"/>
      <c r="H157" s="2"/>
      <c r="I157" s="2"/>
      <c r="J157" s="12" t="str">
        <f>IF(OR(G157="",H157="",I157=""),"",DATE(I157,MATCH(H157,'Categories &amp; Settings'!$J$5:$J$16,0),G157))</f>
        <v/>
      </c>
      <c r="K157" s="14"/>
      <c r="L157" s="14"/>
      <c r="M157" s="4" t="str">
        <f ca="1">IF(E157="","",'Categories &amp; Settings'!$B$8&amp;TEXT(MAX(0,K157-L157),"#,##0.00")&amp;" • "&amp;IF(K157-L157&lt;=0,"Paid",IF(TODAY()&gt;J157,"Overdue",IF(L157&gt;0,"Part Paid","Open"))))</f>
        <v/>
      </c>
    </row>
    <row r="158" spans="1:13" ht="15">
      <c r="A158" s="2"/>
      <c r="B158" s="2"/>
      <c r="C158" s="2"/>
      <c r="D158" s="12" t="str">
        <f>IF(OR(A158="",B158="",C158=""),"",DATE(C158,MATCH(B158,'Categories &amp; Settings'!$J$5:$J$16,0),A158))</f>
        <v/>
      </c>
      <c r="E158" s="2"/>
      <c r="F158" s="2"/>
      <c r="G158" s="2"/>
      <c r="H158" s="2"/>
      <c r="I158" s="2"/>
      <c r="J158" s="12" t="str">
        <f>IF(OR(G158="",H158="",I158=""),"",DATE(I158,MATCH(H158,'Categories &amp; Settings'!$J$5:$J$16,0),G158))</f>
        <v/>
      </c>
      <c r="K158" s="14"/>
      <c r="L158" s="14"/>
      <c r="M158" s="4" t="str">
        <f ca="1">IF(E158="","",'Categories &amp; Settings'!$B$8&amp;TEXT(MAX(0,K158-L158),"#,##0.00")&amp;" • "&amp;IF(K158-L158&lt;=0,"Paid",IF(TODAY()&gt;J158,"Overdue",IF(L158&gt;0,"Part Paid","Open"))))</f>
        <v/>
      </c>
    </row>
    <row r="159" spans="1:13" ht="15">
      <c r="A159" s="2"/>
      <c r="B159" s="2"/>
      <c r="C159" s="2"/>
      <c r="D159" s="12" t="str">
        <f>IF(OR(A159="",B159="",C159=""),"",DATE(C159,MATCH(B159,'Categories &amp; Settings'!$J$5:$J$16,0),A159))</f>
        <v/>
      </c>
      <c r="E159" s="2"/>
      <c r="F159" s="2"/>
      <c r="G159" s="2"/>
      <c r="H159" s="2"/>
      <c r="I159" s="2"/>
      <c r="J159" s="12" t="str">
        <f>IF(OR(G159="",H159="",I159=""),"",DATE(I159,MATCH(H159,'Categories &amp; Settings'!$J$5:$J$16,0),G159))</f>
        <v/>
      </c>
      <c r="K159" s="14"/>
      <c r="L159" s="14"/>
      <c r="M159" s="4" t="str">
        <f ca="1">IF(E159="","",'Categories &amp; Settings'!$B$8&amp;TEXT(MAX(0,K159-L159),"#,##0.00")&amp;" • "&amp;IF(K159-L159&lt;=0,"Paid",IF(TODAY()&gt;J159,"Overdue",IF(L159&gt;0,"Part Paid","Open"))))</f>
        <v/>
      </c>
    </row>
    <row r="160" spans="1:13" ht="15">
      <c r="A160" s="2"/>
      <c r="B160" s="2"/>
      <c r="C160" s="2"/>
      <c r="D160" s="12" t="str">
        <f>IF(OR(A160="",B160="",C160=""),"",DATE(C160,MATCH(B160,'Categories &amp; Settings'!$J$5:$J$16,0),A160))</f>
        <v/>
      </c>
      <c r="E160" s="2"/>
      <c r="F160" s="2"/>
      <c r="G160" s="2"/>
      <c r="H160" s="2"/>
      <c r="I160" s="2"/>
      <c r="J160" s="12" t="str">
        <f>IF(OR(G160="",H160="",I160=""),"",DATE(I160,MATCH(H160,'Categories &amp; Settings'!$J$5:$J$16,0),G160))</f>
        <v/>
      </c>
      <c r="K160" s="14"/>
      <c r="L160" s="14"/>
      <c r="M160" s="4" t="str">
        <f ca="1">IF(E160="","",'Categories &amp; Settings'!$B$8&amp;TEXT(MAX(0,K160-L160),"#,##0.00")&amp;" • "&amp;IF(K160-L160&lt;=0,"Paid",IF(TODAY()&gt;J160,"Overdue",IF(L160&gt;0,"Part Paid","Open"))))</f>
        <v/>
      </c>
    </row>
    <row r="161" spans="1:13" ht="15">
      <c r="A161" s="2"/>
      <c r="B161" s="2"/>
      <c r="C161" s="2"/>
      <c r="D161" s="12" t="str">
        <f>IF(OR(A161="",B161="",C161=""),"",DATE(C161,MATCH(B161,'Categories &amp; Settings'!$J$5:$J$16,0),A161))</f>
        <v/>
      </c>
      <c r="E161" s="2"/>
      <c r="F161" s="2"/>
      <c r="G161" s="2"/>
      <c r="H161" s="2"/>
      <c r="I161" s="2"/>
      <c r="J161" s="12" t="str">
        <f>IF(OR(G161="",H161="",I161=""),"",DATE(I161,MATCH(H161,'Categories &amp; Settings'!$J$5:$J$16,0),G161))</f>
        <v/>
      </c>
      <c r="K161" s="14"/>
      <c r="L161" s="14"/>
      <c r="M161" s="4" t="str">
        <f ca="1">IF(E161="","",'Categories &amp; Settings'!$B$8&amp;TEXT(MAX(0,K161-L161),"#,##0.00")&amp;" • "&amp;IF(K161-L161&lt;=0,"Paid",IF(TODAY()&gt;J161,"Overdue",IF(L161&gt;0,"Part Paid","Open"))))</f>
        <v/>
      </c>
    </row>
    <row r="162" spans="1:13" ht="15">
      <c r="A162" s="2"/>
      <c r="B162" s="2"/>
      <c r="C162" s="2"/>
      <c r="D162" s="12" t="str">
        <f>IF(OR(A162="",B162="",C162=""),"",DATE(C162,MATCH(B162,'Categories &amp; Settings'!$J$5:$J$16,0),A162))</f>
        <v/>
      </c>
      <c r="E162" s="2"/>
      <c r="F162" s="2"/>
      <c r="G162" s="2"/>
      <c r="H162" s="2"/>
      <c r="I162" s="2"/>
      <c r="J162" s="12" t="str">
        <f>IF(OR(G162="",H162="",I162=""),"",DATE(I162,MATCH(H162,'Categories &amp; Settings'!$J$5:$J$16,0),G162))</f>
        <v/>
      </c>
      <c r="K162" s="14"/>
      <c r="L162" s="14"/>
      <c r="M162" s="4" t="str">
        <f ca="1">IF(E162="","",'Categories &amp; Settings'!$B$8&amp;TEXT(MAX(0,K162-L162),"#,##0.00")&amp;" • "&amp;IF(K162-L162&lt;=0,"Paid",IF(TODAY()&gt;J162,"Overdue",IF(L162&gt;0,"Part Paid","Open"))))</f>
        <v/>
      </c>
    </row>
    <row r="163" spans="1:13" ht="15">
      <c r="A163" s="2"/>
      <c r="B163" s="2"/>
      <c r="C163" s="2"/>
      <c r="D163" s="12" t="str">
        <f>IF(OR(A163="",B163="",C163=""),"",DATE(C163,MATCH(B163,'Categories &amp; Settings'!$J$5:$J$16,0),A163))</f>
        <v/>
      </c>
      <c r="E163" s="2"/>
      <c r="F163" s="2"/>
      <c r="G163" s="2"/>
      <c r="H163" s="2"/>
      <c r="I163" s="2"/>
      <c r="J163" s="12" t="str">
        <f>IF(OR(G163="",H163="",I163=""),"",DATE(I163,MATCH(H163,'Categories &amp; Settings'!$J$5:$J$16,0),G163))</f>
        <v/>
      </c>
      <c r="K163" s="14"/>
      <c r="L163" s="14"/>
      <c r="M163" s="4" t="str">
        <f ca="1">IF(E163="","",'Categories &amp; Settings'!$B$8&amp;TEXT(MAX(0,K163-L163),"#,##0.00")&amp;" • "&amp;IF(K163-L163&lt;=0,"Paid",IF(TODAY()&gt;J163,"Overdue",IF(L163&gt;0,"Part Paid","Open"))))</f>
        <v/>
      </c>
    </row>
    <row r="164" spans="1:13" ht="15">
      <c r="A164" s="2"/>
      <c r="B164" s="2"/>
      <c r="C164" s="2"/>
      <c r="D164" s="12" t="str">
        <f>IF(OR(A164="",B164="",C164=""),"",DATE(C164,MATCH(B164,'Categories &amp; Settings'!$J$5:$J$16,0),A164))</f>
        <v/>
      </c>
      <c r="E164" s="2"/>
      <c r="F164" s="2"/>
      <c r="G164" s="2"/>
      <c r="H164" s="2"/>
      <c r="I164" s="2"/>
      <c r="J164" s="12" t="str">
        <f>IF(OR(G164="",H164="",I164=""),"",DATE(I164,MATCH(H164,'Categories &amp; Settings'!$J$5:$J$16,0),G164))</f>
        <v/>
      </c>
      <c r="K164" s="14"/>
      <c r="L164" s="14"/>
      <c r="M164" s="4" t="str">
        <f ca="1">IF(E164="","",'Categories &amp; Settings'!$B$8&amp;TEXT(MAX(0,K164-L164),"#,##0.00")&amp;" • "&amp;IF(K164-L164&lt;=0,"Paid",IF(TODAY()&gt;J164,"Overdue",IF(L164&gt;0,"Part Paid","Open"))))</f>
        <v/>
      </c>
    </row>
    <row r="165" spans="1:13" ht="15">
      <c r="A165" s="2"/>
      <c r="B165" s="2"/>
      <c r="C165" s="2"/>
      <c r="D165" s="12" t="str">
        <f>IF(OR(A165="",B165="",C165=""),"",DATE(C165,MATCH(B165,'Categories &amp; Settings'!$J$5:$J$16,0),A165))</f>
        <v/>
      </c>
      <c r="E165" s="2"/>
      <c r="F165" s="2"/>
      <c r="G165" s="2"/>
      <c r="H165" s="2"/>
      <c r="I165" s="2"/>
      <c r="J165" s="12" t="str">
        <f>IF(OR(G165="",H165="",I165=""),"",DATE(I165,MATCH(H165,'Categories &amp; Settings'!$J$5:$J$16,0),G165))</f>
        <v/>
      </c>
      <c r="K165" s="14"/>
      <c r="L165" s="14"/>
      <c r="M165" s="4" t="str">
        <f ca="1">IF(E165="","",'Categories &amp; Settings'!$B$8&amp;TEXT(MAX(0,K165-L165),"#,##0.00")&amp;" • "&amp;IF(K165-L165&lt;=0,"Paid",IF(TODAY()&gt;J165,"Overdue",IF(L165&gt;0,"Part Paid","Open"))))</f>
        <v/>
      </c>
    </row>
    <row r="166" spans="1:13" ht="15">
      <c r="A166" s="2"/>
      <c r="B166" s="2"/>
      <c r="C166" s="2"/>
      <c r="D166" s="12" t="str">
        <f>IF(OR(A166="",B166="",C166=""),"",DATE(C166,MATCH(B166,'Categories &amp; Settings'!$J$5:$J$16,0),A166))</f>
        <v/>
      </c>
      <c r="E166" s="2"/>
      <c r="F166" s="2"/>
      <c r="G166" s="2"/>
      <c r="H166" s="2"/>
      <c r="I166" s="2"/>
      <c r="J166" s="12" t="str">
        <f>IF(OR(G166="",H166="",I166=""),"",DATE(I166,MATCH(H166,'Categories &amp; Settings'!$J$5:$J$16,0),G166))</f>
        <v/>
      </c>
      <c r="K166" s="14"/>
      <c r="L166" s="14"/>
      <c r="M166" s="4" t="str">
        <f ca="1">IF(E166="","",'Categories &amp; Settings'!$B$8&amp;TEXT(MAX(0,K166-L166),"#,##0.00")&amp;" • "&amp;IF(K166-L166&lt;=0,"Paid",IF(TODAY()&gt;J166,"Overdue",IF(L166&gt;0,"Part Paid","Open"))))</f>
        <v/>
      </c>
    </row>
    <row r="167" spans="1:13" ht="15">
      <c r="A167" s="2"/>
      <c r="B167" s="2"/>
      <c r="C167" s="2"/>
      <c r="D167" s="12" t="str">
        <f>IF(OR(A167="",B167="",C167=""),"",DATE(C167,MATCH(B167,'Categories &amp; Settings'!$J$5:$J$16,0),A167))</f>
        <v/>
      </c>
      <c r="E167" s="2"/>
      <c r="F167" s="2"/>
      <c r="G167" s="2"/>
      <c r="H167" s="2"/>
      <c r="I167" s="2"/>
      <c r="J167" s="12" t="str">
        <f>IF(OR(G167="",H167="",I167=""),"",DATE(I167,MATCH(H167,'Categories &amp; Settings'!$J$5:$J$16,0),G167))</f>
        <v/>
      </c>
      <c r="K167" s="14"/>
      <c r="L167" s="14"/>
      <c r="M167" s="4" t="str">
        <f ca="1">IF(E167="","",'Categories &amp; Settings'!$B$8&amp;TEXT(MAX(0,K167-L167),"#,##0.00")&amp;" • "&amp;IF(K167-L167&lt;=0,"Paid",IF(TODAY()&gt;J167,"Overdue",IF(L167&gt;0,"Part Paid","Open"))))</f>
        <v/>
      </c>
    </row>
    <row r="168" spans="1:13" ht="15">
      <c r="A168" s="2"/>
      <c r="B168" s="2"/>
      <c r="C168" s="2"/>
      <c r="D168" s="12" t="str">
        <f>IF(OR(A168="",B168="",C168=""),"",DATE(C168,MATCH(B168,'Categories &amp; Settings'!$J$5:$J$16,0),A168))</f>
        <v/>
      </c>
      <c r="E168" s="2"/>
      <c r="F168" s="2"/>
      <c r="G168" s="2"/>
      <c r="H168" s="2"/>
      <c r="I168" s="2"/>
      <c r="J168" s="12" t="str">
        <f>IF(OR(G168="",H168="",I168=""),"",DATE(I168,MATCH(H168,'Categories &amp; Settings'!$J$5:$J$16,0),G168))</f>
        <v/>
      </c>
      <c r="K168" s="14"/>
      <c r="L168" s="14"/>
      <c r="M168" s="4" t="str">
        <f ca="1">IF(E168="","",'Categories &amp; Settings'!$B$8&amp;TEXT(MAX(0,K168-L168),"#,##0.00")&amp;" • "&amp;IF(K168-L168&lt;=0,"Paid",IF(TODAY()&gt;J168,"Overdue",IF(L168&gt;0,"Part Paid","Open"))))</f>
        <v/>
      </c>
    </row>
    <row r="169" spans="1:13" ht="15">
      <c r="A169" s="2"/>
      <c r="B169" s="2"/>
      <c r="C169" s="2"/>
      <c r="D169" s="12" t="str">
        <f>IF(OR(A169="",B169="",C169=""),"",DATE(C169,MATCH(B169,'Categories &amp; Settings'!$J$5:$J$16,0),A169))</f>
        <v/>
      </c>
      <c r="E169" s="2"/>
      <c r="F169" s="2"/>
      <c r="G169" s="2"/>
      <c r="H169" s="2"/>
      <c r="I169" s="2"/>
      <c r="J169" s="12" t="str">
        <f>IF(OR(G169="",H169="",I169=""),"",DATE(I169,MATCH(H169,'Categories &amp; Settings'!$J$5:$J$16,0),G169))</f>
        <v/>
      </c>
      <c r="K169" s="14"/>
      <c r="L169" s="14"/>
      <c r="M169" s="4" t="str">
        <f ca="1">IF(E169="","",'Categories &amp; Settings'!$B$8&amp;TEXT(MAX(0,K169-L169),"#,##0.00")&amp;" • "&amp;IF(K169-L169&lt;=0,"Paid",IF(TODAY()&gt;J169,"Overdue",IF(L169&gt;0,"Part Paid","Open"))))</f>
        <v/>
      </c>
    </row>
    <row r="170" spans="1:13" ht="15">
      <c r="A170" s="2"/>
      <c r="B170" s="2"/>
      <c r="C170" s="2"/>
      <c r="D170" s="12" t="str">
        <f>IF(OR(A170="",B170="",C170=""),"",DATE(C170,MATCH(B170,'Categories &amp; Settings'!$J$5:$J$16,0),A170))</f>
        <v/>
      </c>
      <c r="E170" s="2"/>
      <c r="F170" s="2"/>
      <c r="G170" s="2"/>
      <c r="H170" s="2"/>
      <c r="I170" s="2"/>
      <c r="J170" s="12" t="str">
        <f>IF(OR(G170="",H170="",I170=""),"",DATE(I170,MATCH(H170,'Categories &amp; Settings'!$J$5:$J$16,0),G170))</f>
        <v/>
      </c>
      <c r="K170" s="14"/>
      <c r="L170" s="14"/>
      <c r="M170" s="4" t="str">
        <f ca="1">IF(E170="","",'Categories &amp; Settings'!$B$8&amp;TEXT(MAX(0,K170-L170),"#,##0.00")&amp;" • "&amp;IF(K170-L170&lt;=0,"Paid",IF(TODAY()&gt;J170,"Overdue",IF(L170&gt;0,"Part Paid","Open"))))</f>
        <v/>
      </c>
    </row>
    <row r="171" spans="1:13" ht="15">
      <c r="A171" s="2"/>
      <c r="B171" s="2"/>
      <c r="C171" s="2"/>
      <c r="D171" s="12" t="str">
        <f>IF(OR(A171="",B171="",C171=""),"",DATE(C171,MATCH(B171,'Categories &amp; Settings'!$J$5:$J$16,0),A171))</f>
        <v/>
      </c>
      <c r="E171" s="2"/>
      <c r="F171" s="2"/>
      <c r="G171" s="2"/>
      <c r="H171" s="2"/>
      <c r="I171" s="2"/>
      <c r="J171" s="12" t="str">
        <f>IF(OR(G171="",H171="",I171=""),"",DATE(I171,MATCH(H171,'Categories &amp; Settings'!$J$5:$J$16,0),G171))</f>
        <v/>
      </c>
      <c r="K171" s="14"/>
      <c r="L171" s="14"/>
      <c r="M171" s="4" t="str">
        <f ca="1">IF(E171="","",'Categories &amp; Settings'!$B$8&amp;TEXT(MAX(0,K171-L171),"#,##0.00")&amp;" • "&amp;IF(K171-L171&lt;=0,"Paid",IF(TODAY()&gt;J171,"Overdue",IF(L171&gt;0,"Part Paid","Open"))))</f>
        <v/>
      </c>
    </row>
    <row r="172" spans="1:13" ht="15">
      <c r="A172" s="2"/>
      <c r="B172" s="2"/>
      <c r="C172" s="2"/>
      <c r="D172" s="12" t="str">
        <f>IF(OR(A172="",B172="",C172=""),"",DATE(C172,MATCH(B172,'Categories &amp; Settings'!$J$5:$J$16,0),A172))</f>
        <v/>
      </c>
      <c r="E172" s="2"/>
      <c r="F172" s="2"/>
      <c r="G172" s="2"/>
      <c r="H172" s="2"/>
      <c r="I172" s="2"/>
      <c r="J172" s="12" t="str">
        <f>IF(OR(G172="",H172="",I172=""),"",DATE(I172,MATCH(H172,'Categories &amp; Settings'!$J$5:$J$16,0),G172))</f>
        <v/>
      </c>
      <c r="K172" s="14"/>
      <c r="L172" s="14"/>
      <c r="M172" s="4" t="str">
        <f ca="1">IF(E172="","",'Categories &amp; Settings'!$B$8&amp;TEXT(MAX(0,K172-L172),"#,##0.00")&amp;" • "&amp;IF(K172-L172&lt;=0,"Paid",IF(TODAY()&gt;J172,"Overdue",IF(L172&gt;0,"Part Paid","Open"))))</f>
        <v/>
      </c>
    </row>
    <row r="173" spans="1:13" ht="15">
      <c r="A173" s="2"/>
      <c r="B173" s="2"/>
      <c r="C173" s="2"/>
      <c r="D173" s="12" t="str">
        <f>IF(OR(A173="",B173="",C173=""),"",DATE(C173,MATCH(B173,'Categories &amp; Settings'!$J$5:$J$16,0),A173))</f>
        <v/>
      </c>
      <c r="E173" s="2"/>
      <c r="F173" s="2"/>
      <c r="G173" s="2"/>
      <c r="H173" s="2"/>
      <c r="I173" s="2"/>
      <c r="J173" s="12" t="str">
        <f>IF(OR(G173="",H173="",I173=""),"",DATE(I173,MATCH(H173,'Categories &amp; Settings'!$J$5:$J$16,0),G173))</f>
        <v/>
      </c>
      <c r="K173" s="14"/>
      <c r="L173" s="14"/>
      <c r="M173" s="4" t="str">
        <f ca="1">IF(E173="","",'Categories &amp; Settings'!$B$8&amp;TEXT(MAX(0,K173-L173),"#,##0.00")&amp;" • "&amp;IF(K173-L173&lt;=0,"Paid",IF(TODAY()&gt;J173,"Overdue",IF(L173&gt;0,"Part Paid","Open"))))</f>
        <v/>
      </c>
    </row>
    <row r="174" spans="1:13" ht="15">
      <c r="A174" s="2"/>
      <c r="B174" s="2"/>
      <c r="C174" s="2"/>
      <c r="D174" s="12" t="str">
        <f>IF(OR(A174="",B174="",C174=""),"",DATE(C174,MATCH(B174,'Categories &amp; Settings'!$J$5:$J$16,0),A174))</f>
        <v/>
      </c>
      <c r="E174" s="2"/>
      <c r="F174" s="2"/>
      <c r="G174" s="2"/>
      <c r="H174" s="2"/>
      <c r="I174" s="2"/>
      <c r="J174" s="12" t="str">
        <f>IF(OR(G174="",H174="",I174=""),"",DATE(I174,MATCH(H174,'Categories &amp; Settings'!$J$5:$J$16,0),G174))</f>
        <v/>
      </c>
      <c r="K174" s="14"/>
      <c r="L174" s="14"/>
      <c r="M174" s="4" t="str">
        <f ca="1">IF(E174="","",'Categories &amp; Settings'!$B$8&amp;TEXT(MAX(0,K174-L174),"#,##0.00")&amp;" • "&amp;IF(K174-L174&lt;=0,"Paid",IF(TODAY()&gt;J174,"Overdue",IF(L174&gt;0,"Part Paid","Open"))))</f>
        <v/>
      </c>
    </row>
    <row r="175" spans="1:13" ht="15">
      <c r="A175" s="2"/>
      <c r="B175" s="2"/>
      <c r="C175" s="2"/>
      <c r="D175" s="12" t="str">
        <f>IF(OR(A175="",B175="",C175=""),"",DATE(C175,MATCH(B175,'Categories &amp; Settings'!$J$5:$J$16,0),A175))</f>
        <v/>
      </c>
      <c r="E175" s="2"/>
      <c r="F175" s="2"/>
      <c r="G175" s="2"/>
      <c r="H175" s="2"/>
      <c r="I175" s="2"/>
      <c r="J175" s="12" t="str">
        <f>IF(OR(G175="",H175="",I175=""),"",DATE(I175,MATCH(H175,'Categories &amp; Settings'!$J$5:$J$16,0),G175))</f>
        <v/>
      </c>
      <c r="K175" s="14"/>
      <c r="L175" s="14"/>
      <c r="M175" s="4" t="str">
        <f ca="1">IF(E175="","",'Categories &amp; Settings'!$B$8&amp;TEXT(MAX(0,K175-L175),"#,##0.00")&amp;" • "&amp;IF(K175-L175&lt;=0,"Paid",IF(TODAY()&gt;J175,"Overdue",IF(L175&gt;0,"Part Paid","Open"))))</f>
        <v/>
      </c>
    </row>
    <row r="176" spans="1:13" ht="15">
      <c r="A176" s="2"/>
      <c r="B176" s="2"/>
      <c r="C176" s="2"/>
      <c r="D176" s="12" t="str">
        <f>IF(OR(A176="",B176="",C176=""),"",DATE(C176,MATCH(B176,'Categories &amp; Settings'!$J$5:$J$16,0),A176))</f>
        <v/>
      </c>
      <c r="E176" s="2"/>
      <c r="F176" s="2"/>
      <c r="G176" s="2"/>
      <c r="H176" s="2"/>
      <c r="I176" s="2"/>
      <c r="J176" s="12" t="str">
        <f>IF(OR(G176="",H176="",I176=""),"",DATE(I176,MATCH(H176,'Categories &amp; Settings'!$J$5:$J$16,0),G176))</f>
        <v/>
      </c>
      <c r="K176" s="14"/>
      <c r="L176" s="14"/>
      <c r="M176" s="4" t="str">
        <f ca="1">IF(E176="","",'Categories &amp; Settings'!$B$8&amp;TEXT(MAX(0,K176-L176),"#,##0.00")&amp;" • "&amp;IF(K176-L176&lt;=0,"Paid",IF(TODAY()&gt;J176,"Overdue",IF(L176&gt;0,"Part Paid","Open"))))</f>
        <v/>
      </c>
    </row>
    <row r="177" spans="1:13" ht="15">
      <c r="A177" s="2"/>
      <c r="B177" s="2"/>
      <c r="C177" s="2"/>
      <c r="D177" s="12" t="str">
        <f>IF(OR(A177="",B177="",C177=""),"",DATE(C177,MATCH(B177,'Categories &amp; Settings'!$J$5:$J$16,0),A177))</f>
        <v/>
      </c>
      <c r="E177" s="2"/>
      <c r="F177" s="2"/>
      <c r="G177" s="2"/>
      <c r="H177" s="2"/>
      <c r="I177" s="2"/>
      <c r="J177" s="12" t="str">
        <f>IF(OR(G177="",H177="",I177=""),"",DATE(I177,MATCH(H177,'Categories &amp; Settings'!$J$5:$J$16,0),G177))</f>
        <v/>
      </c>
      <c r="K177" s="14"/>
      <c r="L177" s="14"/>
      <c r="M177" s="4" t="str">
        <f ca="1">IF(E177="","",'Categories &amp; Settings'!$B$8&amp;TEXT(MAX(0,K177-L177),"#,##0.00")&amp;" • "&amp;IF(K177-L177&lt;=0,"Paid",IF(TODAY()&gt;J177,"Overdue",IF(L177&gt;0,"Part Paid","Open"))))</f>
        <v/>
      </c>
    </row>
    <row r="178" spans="1:13" ht="15">
      <c r="A178" s="2"/>
      <c r="B178" s="2"/>
      <c r="C178" s="2"/>
      <c r="D178" s="12" t="str">
        <f>IF(OR(A178="",B178="",C178=""),"",DATE(C178,MATCH(B178,'Categories &amp; Settings'!$J$5:$J$16,0),A178))</f>
        <v/>
      </c>
      <c r="E178" s="2"/>
      <c r="F178" s="2"/>
      <c r="G178" s="2"/>
      <c r="H178" s="2"/>
      <c r="I178" s="2"/>
      <c r="J178" s="12" t="str">
        <f>IF(OR(G178="",H178="",I178=""),"",DATE(I178,MATCH(H178,'Categories &amp; Settings'!$J$5:$J$16,0),G178))</f>
        <v/>
      </c>
      <c r="K178" s="14"/>
      <c r="L178" s="14"/>
      <c r="M178" s="4" t="str">
        <f ca="1">IF(E178="","",'Categories &amp; Settings'!$B$8&amp;TEXT(MAX(0,K178-L178),"#,##0.00")&amp;" • "&amp;IF(K178-L178&lt;=0,"Paid",IF(TODAY()&gt;J178,"Overdue",IF(L178&gt;0,"Part Paid","Open"))))</f>
        <v/>
      </c>
    </row>
    <row r="179" spans="1:13" ht="15">
      <c r="A179" s="2"/>
      <c r="B179" s="2"/>
      <c r="C179" s="2"/>
      <c r="D179" s="12" t="str">
        <f>IF(OR(A179="",B179="",C179=""),"",DATE(C179,MATCH(B179,'Categories &amp; Settings'!$J$5:$J$16,0),A179))</f>
        <v/>
      </c>
      <c r="E179" s="2"/>
      <c r="F179" s="2"/>
      <c r="G179" s="2"/>
      <c r="H179" s="2"/>
      <c r="I179" s="2"/>
      <c r="J179" s="12" t="str">
        <f>IF(OR(G179="",H179="",I179=""),"",DATE(I179,MATCH(H179,'Categories &amp; Settings'!$J$5:$J$16,0),G179))</f>
        <v/>
      </c>
      <c r="K179" s="14"/>
      <c r="L179" s="14"/>
      <c r="M179" s="4" t="str">
        <f ca="1">IF(E179="","",'Categories &amp; Settings'!$B$8&amp;TEXT(MAX(0,K179-L179),"#,##0.00")&amp;" • "&amp;IF(K179-L179&lt;=0,"Paid",IF(TODAY()&gt;J179,"Overdue",IF(L179&gt;0,"Part Paid","Open"))))</f>
        <v/>
      </c>
    </row>
    <row r="180" spans="1:13" ht="15">
      <c r="A180" s="2"/>
      <c r="B180" s="2"/>
      <c r="C180" s="2"/>
      <c r="D180" s="12" t="str">
        <f>IF(OR(A180="",B180="",C180=""),"",DATE(C180,MATCH(B180,'Categories &amp; Settings'!$J$5:$J$16,0),A180))</f>
        <v/>
      </c>
      <c r="E180" s="2"/>
      <c r="F180" s="2"/>
      <c r="G180" s="2"/>
      <c r="H180" s="2"/>
      <c r="I180" s="2"/>
      <c r="J180" s="12" t="str">
        <f>IF(OR(G180="",H180="",I180=""),"",DATE(I180,MATCH(H180,'Categories &amp; Settings'!$J$5:$J$16,0),G180))</f>
        <v/>
      </c>
      <c r="K180" s="14"/>
      <c r="L180" s="14"/>
      <c r="M180" s="4" t="str">
        <f ca="1">IF(E180="","",'Categories &amp; Settings'!$B$8&amp;TEXT(MAX(0,K180-L180),"#,##0.00")&amp;" • "&amp;IF(K180-L180&lt;=0,"Paid",IF(TODAY()&gt;J180,"Overdue",IF(L180&gt;0,"Part Paid","Open"))))</f>
        <v/>
      </c>
    </row>
    <row r="181" spans="1:13" ht="15">
      <c r="A181" s="2"/>
      <c r="B181" s="2"/>
      <c r="C181" s="2"/>
      <c r="D181" s="12" t="str">
        <f>IF(OR(A181="",B181="",C181=""),"",DATE(C181,MATCH(B181,'Categories &amp; Settings'!$J$5:$J$16,0),A181))</f>
        <v/>
      </c>
      <c r="E181" s="2"/>
      <c r="F181" s="2"/>
      <c r="G181" s="2"/>
      <c r="H181" s="2"/>
      <c r="I181" s="2"/>
      <c r="J181" s="12" t="str">
        <f>IF(OR(G181="",H181="",I181=""),"",DATE(I181,MATCH(H181,'Categories &amp; Settings'!$J$5:$J$16,0),G181))</f>
        <v/>
      </c>
      <c r="K181" s="14"/>
      <c r="L181" s="14"/>
      <c r="M181" s="4" t="str">
        <f ca="1">IF(E181="","",'Categories &amp; Settings'!$B$8&amp;TEXT(MAX(0,K181-L181),"#,##0.00")&amp;" • "&amp;IF(K181-L181&lt;=0,"Paid",IF(TODAY()&gt;J181,"Overdue",IF(L181&gt;0,"Part Paid","Open"))))</f>
        <v/>
      </c>
    </row>
    <row r="182" spans="1:13" ht="15">
      <c r="A182" s="2"/>
      <c r="B182" s="2"/>
      <c r="C182" s="2"/>
      <c r="D182" s="12" t="str">
        <f>IF(OR(A182="",B182="",C182=""),"",DATE(C182,MATCH(B182,'Categories &amp; Settings'!$J$5:$J$16,0),A182))</f>
        <v/>
      </c>
      <c r="E182" s="2"/>
      <c r="F182" s="2"/>
      <c r="G182" s="2"/>
      <c r="H182" s="2"/>
      <c r="I182" s="2"/>
      <c r="J182" s="12" t="str">
        <f>IF(OR(G182="",H182="",I182=""),"",DATE(I182,MATCH(H182,'Categories &amp; Settings'!$J$5:$J$16,0),G182))</f>
        <v/>
      </c>
      <c r="K182" s="14"/>
      <c r="L182" s="14"/>
      <c r="M182" s="4" t="str">
        <f ca="1">IF(E182="","",'Categories &amp; Settings'!$B$8&amp;TEXT(MAX(0,K182-L182),"#,##0.00")&amp;" • "&amp;IF(K182-L182&lt;=0,"Paid",IF(TODAY()&gt;J182,"Overdue",IF(L182&gt;0,"Part Paid","Open"))))</f>
        <v/>
      </c>
    </row>
    <row r="183" spans="1:13" ht="15">
      <c r="A183" s="2"/>
      <c r="B183" s="2"/>
      <c r="C183" s="2"/>
      <c r="D183" s="12" t="str">
        <f>IF(OR(A183="",B183="",C183=""),"",DATE(C183,MATCH(B183,'Categories &amp; Settings'!$J$5:$J$16,0),A183))</f>
        <v/>
      </c>
      <c r="E183" s="2"/>
      <c r="F183" s="2"/>
      <c r="G183" s="2"/>
      <c r="H183" s="2"/>
      <c r="I183" s="2"/>
      <c r="J183" s="12" t="str">
        <f>IF(OR(G183="",H183="",I183=""),"",DATE(I183,MATCH(H183,'Categories &amp; Settings'!$J$5:$J$16,0),G183))</f>
        <v/>
      </c>
      <c r="K183" s="14"/>
      <c r="L183" s="14"/>
      <c r="M183" s="4" t="str">
        <f ca="1">IF(E183="","",'Categories &amp; Settings'!$B$8&amp;TEXT(MAX(0,K183-L183),"#,##0.00")&amp;" • "&amp;IF(K183-L183&lt;=0,"Paid",IF(TODAY()&gt;J183,"Overdue",IF(L183&gt;0,"Part Paid","Open"))))</f>
        <v/>
      </c>
    </row>
    <row r="184" spans="1:13" ht="15">
      <c r="A184" s="2"/>
      <c r="B184" s="2"/>
      <c r="C184" s="2"/>
      <c r="D184" s="12" t="str">
        <f>IF(OR(A184="",B184="",C184=""),"",DATE(C184,MATCH(B184,'Categories &amp; Settings'!$J$5:$J$16,0),A184))</f>
        <v/>
      </c>
      <c r="E184" s="2"/>
      <c r="F184" s="2"/>
      <c r="G184" s="2"/>
      <c r="H184" s="2"/>
      <c r="I184" s="2"/>
      <c r="J184" s="12" t="str">
        <f>IF(OR(G184="",H184="",I184=""),"",DATE(I184,MATCH(H184,'Categories &amp; Settings'!$J$5:$J$16,0),G184))</f>
        <v/>
      </c>
      <c r="K184" s="14"/>
      <c r="L184" s="14"/>
      <c r="M184" s="4" t="str">
        <f ca="1">IF(E184="","",'Categories &amp; Settings'!$B$8&amp;TEXT(MAX(0,K184-L184),"#,##0.00")&amp;" • "&amp;IF(K184-L184&lt;=0,"Paid",IF(TODAY()&gt;J184,"Overdue",IF(L184&gt;0,"Part Paid","Open"))))</f>
        <v/>
      </c>
    </row>
    <row r="185" spans="1:13" ht="15">
      <c r="A185" s="2"/>
      <c r="B185" s="2"/>
      <c r="C185" s="2"/>
      <c r="D185" s="12" t="str">
        <f>IF(OR(A185="",B185="",C185=""),"",DATE(C185,MATCH(B185,'Categories &amp; Settings'!$J$5:$J$16,0),A185))</f>
        <v/>
      </c>
      <c r="E185" s="2"/>
      <c r="F185" s="2"/>
      <c r="G185" s="2"/>
      <c r="H185" s="2"/>
      <c r="I185" s="2"/>
      <c r="J185" s="12" t="str">
        <f>IF(OR(G185="",H185="",I185=""),"",DATE(I185,MATCH(H185,'Categories &amp; Settings'!$J$5:$J$16,0),G185))</f>
        <v/>
      </c>
      <c r="K185" s="14"/>
      <c r="L185" s="14"/>
      <c r="M185" s="4" t="str">
        <f ca="1">IF(E185="","",'Categories &amp; Settings'!$B$8&amp;TEXT(MAX(0,K185-L185),"#,##0.00")&amp;" • "&amp;IF(K185-L185&lt;=0,"Paid",IF(TODAY()&gt;J185,"Overdue",IF(L185&gt;0,"Part Paid","Open"))))</f>
        <v/>
      </c>
    </row>
    <row r="186" spans="1:13" ht="15">
      <c r="A186" s="2"/>
      <c r="B186" s="2"/>
      <c r="C186" s="2"/>
      <c r="D186" s="12" t="str">
        <f>IF(OR(A186="",B186="",C186=""),"",DATE(C186,MATCH(B186,'Categories &amp; Settings'!$J$5:$J$16,0),A186))</f>
        <v/>
      </c>
      <c r="E186" s="2"/>
      <c r="F186" s="2"/>
      <c r="G186" s="2"/>
      <c r="H186" s="2"/>
      <c r="I186" s="2"/>
      <c r="J186" s="12" t="str">
        <f>IF(OR(G186="",H186="",I186=""),"",DATE(I186,MATCH(H186,'Categories &amp; Settings'!$J$5:$J$16,0),G186))</f>
        <v/>
      </c>
      <c r="K186" s="14"/>
      <c r="L186" s="14"/>
      <c r="M186" s="4" t="str">
        <f ca="1">IF(E186="","",'Categories &amp; Settings'!$B$8&amp;TEXT(MAX(0,K186-L186),"#,##0.00")&amp;" • "&amp;IF(K186-L186&lt;=0,"Paid",IF(TODAY()&gt;J186,"Overdue",IF(L186&gt;0,"Part Paid","Open"))))</f>
        <v/>
      </c>
    </row>
    <row r="187" spans="1:13" ht="15">
      <c r="A187" s="2"/>
      <c r="B187" s="2"/>
      <c r="C187" s="2"/>
      <c r="D187" s="12" t="str">
        <f>IF(OR(A187="",B187="",C187=""),"",DATE(C187,MATCH(B187,'Categories &amp; Settings'!$J$5:$J$16,0),A187))</f>
        <v/>
      </c>
      <c r="E187" s="2"/>
      <c r="F187" s="2"/>
      <c r="G187" s="2"/>
      <c r="H187" s="2"/>
      <c r="I187" s="2"/>
      <c r="J187" s="12" t="str">
        <f>IF(OR(G187="",H187="",I187=""),"",DATE(I187,MATCH(H187,'Categories &amp; Settings'!$J$5:$J$16,0),G187))</f>
        <v/>
      </c>
      <c r="K187" s="14"/>
      <c r="L187" s="14"/>
      <c r="M187" s="4" t="str">
        <f ca="1">IF(E187="","",'Categories &amp; Settings'!$B$8&amp;TEXT(MAX(0,K187-L187),"#,##0.00")&amp;" • "&amp;IF(K187-L187&lt;=0,"Paid",IF(TODAY()&gt;J187,"Overdue",IF(L187&gt;0,"Part Paid","Open"))))</f>
        <v/>
      </c>
    </row>
    <row r="188" spans="1:13" ht="15">
      <c r="A188" s="2"/>
      <c r="B188" s="2"/>
      <c r="C188" s="2"/>
      <c r="D188" s="12" t="str">
        <f>IF(OR(A188="",B188="",C188=""),"",DATE(C188,MATCH(B188,'Categories &amp; Settings'!$J$5:$J$16,0),A188))</f>
        <v/>
      </c>
      <c r="E188" s="2"/>
      <c r="F188" s="2"/>
      <c r="G188" s="2"/>
      <c r="H188" s="2"/>
      <c r="I188" s="2"/>
      <c r="J188" s="12" t="str">
        <f>IF(OR(G188="",H188="",I188=""),"",DATE(I188,MATCH(H188,'Categories &amp; Settings'!$J$5:$J$16,0),G188))</f>
        <v/>
      </c>
      <c r="K188" s="14"/>
      <c r="L188" s="14"/>
      <c r="M188" s="4" t="str">
        <f ca="1">IF(E188="","",'Categories &amp; Settings'!$B$8&amp;TEXT(MAX(0,K188-L188),"#,##0.00")&amp;" • "&amp;IF(K188-L188&lt;=0,"Paid",IF(TODAY()&gt;J188,"Overdue",IF(L188&gt;0,"Part Paid","Open"))))</f>
        <v/>
      </c>
    </row>
    <row r="189" spans="1:13" ht="15">
      <c r="A189" s="2"/>
      <c r="B189" s="2"/>
      <c r="C189" s="2"/>
      <c r="D189" s="12" t="str">
        <f>IF(OR(A189="",B189="",C189=""),"",DATE(C189,MATCH(B189,'Categories &amp; Settings'!$J$5:$J$16,0),A189))</f>
        <v/>
      </c>
      <c r="E189" s="2"/>
      <c r="F189" s="2"/>
      <c r="G189" s="2"/>
      <c r="H189" s="2"/>
      <c r="I189" s="2"/>
      <c r="J189" s="12" t="str">
        <f>IF(OR(G189="",H189="",I189=""),"",DATE(I189,MATCH(H189,'Categories &amp; Settings'!$J$5:$J$16,0),G189))</f>
        <v/>
      </c>
      <c r="K189" s="14"/>
      <c r="L189" s="14"/>
      <c r="M189" s="4" t="str">
        <f ca="1">IF(E189="","",'Categories &amp; Settings'!$B$8&amp;TEXT(MAX(0,K189-L189),"#,##0.00")&amp;" • "&amp;IF(K189-L189&lt;=0,"Paid",IF(TODAY()&gt;J189,"Overdue",IF(L189&gt;0,"Part Paid","Open"))))</f>
        <v/>
      </c>
    </row>
    <row r="190" spans="1:13" ht="15">
      <c r="A190" s="2"/>
      <c r="B190" s="2"/>
      <c r="C190" s="2"/>
      <c r="D190" s="12" t="str">
        <f>IF(OR(A190="",B190="",C190=""),"",DATE(C190,MATCH(B190,'Categories &amp; Settings'!$J$5:$J$16,0),A190))</f>
        <v/>
      </c>
      <c r="E190" s="2"/>
      <c r="F190" s="2"/>
      <c r="G190" s="2"/>
      <c r="H190" s="2"/>
      <c r="I190" s="2"/>
      <c r="J190" s="12" t="str">
        <f>IF(OR(G190="",H190="",I190=""),"",DATE(I190,MATCH(H190,'Categories &amp; Settings'!$J$5:$J$16,0),G190))</f>
        <v/>
      </c>
      <c r="K190" s="14"/>
      <c r="L190" s="14"/>
      <c r="M190" s="4" t="str">
        <f ca="1">IF(E190="","",'Categories &amp; Settings'!$B$8&amp;TEXT(MAX(0,K190-L190),"#,##0.00")&amp;" • "&amp;IF(K190-L190&lt;=0,"Paid",IF(TODAY()&gt;J190,"Overdue",IF(L190&gt;0,"Part Paid","Open"))))</f>
        <v/>
      </c>
    </row>
    <row r="191" spans="1:13" ht="15">
      <c r="A191" s="2"/>
      <c r="B191" s="2"/>
      <c r="C191" s="2"/>
      <c r="D191" s="12" t="str">
        <f>IF(OR(A191="",B191="",C191=""),"",DATE(C191,MATCH(B191,'Categories &amp; Settings'!$J$5:$J$16,0),A191))</f>
        <v/>
      </c>
      <c r="E191" s="2"/>
      <c r="F191" s="2"/>
      <c r="G191" s="2"/>
      <c r="H191" s="2"/>
      <c r="I191" s="2"/>
      <c r="J191" s="12" t="str">
        <f>IF(OR(G191="",H191="",I191=""),"",DATE(I191,MATCH(H191,'Categories &amp; Settings'!$J$5:$J$16,0),G191))</f>
        <v/>
      </c>
      <c r="K191" s="14"/>
      <c r="L191" s="14"/>
      <c r="M191" s="4" t="str">
        <f ca="1">IF(E191="","",'Categories &amp; Settings'!$B$8&amp;TEXT(MAX(0,K191-L191),"#,##0.00")&amp;" • "&amp;IF(K191-L191&lt;=0,"Paid",IF(TODAY()&gt;J191,"Overdue",IF(L191&gt;0,"Part Paid","Open"))))</f>
        <v/>
      </c>
    </row>
    <row r="192" spans="1:13" ht="15">
      <c r="A192" s="2"/>
      <c r="B192" s="2"/>
      <c r="C192" s="2"/>
      <c r="D192" s="12" t="str">
        <f>IF(OR(A192="",B192="",C192=""),"",DATE(C192,MATCH(B192,'Categories &amp; Settings'!$J$5:$J$16,0),A192))</f>
        <v/>
      </c>
      <c r="E192" s="2"/>
      <c r="F192" s="2"/>
      <c r="G192" s="2"/>
      <c r="H192" s="2"/>
      <c r="I192" s="2"/>
      <c r="J192" s="12" t="str">
        <f>IF(OR(G192="",H192="",I192=""),"",DATE(I192,MATCH(H192,'Categories &amp; Settings'!$J$5:$J$16,0),G192))</f>
        <v/>
      </c>
      <c r="K192" s="14"/>
      <c r="L192" s="14"/>
      <c r="M192" s="4" t="str">
        <f ca="1">IF(E192="","",'Categories &amp; Settings'!$B$8&amp;TEXT(MAX(0,K192-L192),"#,##0.00")&amp;" • "&amp;IF(K192-L192&lt;=0,"Paid",IF(TODAY()&gt;J192,"Overdue",IF(L192&gt;0,"Part Paid","Open"))))</f>
        <v/>
      </c>
    </row>
    <row r="193" spans="1:13" ht="15">
      <c r="A193" s="2"/>
      <c r="B193" s="2"/>
      <c r="C193" s="2"/>
      <c r="D193" s="12" t="str">
        <f>IF(OR(A193="",B193="",C193=""),"",DATE(C193,MATCH(B193,'Categories &amp; Settings'!$J$5:$J$16,0),A193))</f>
        <v/>
      </c>
      <c r="E193" s="2"/>
      <c r="F193" s="2"/>
      <c r="G193" s="2"/>
      <c r="H193" s="2"/>
      <c r="I193" s="2"/>
      <c r="J193" s="12" t="str">
        <f>IF(OR(G193="",H193="",I193=""),"",DATE(I193,MATCH(H193,'Categories &amp; Settings'!$J$5:$J$16,0),G193))</f>
        <v/>
      </c>
      <c r="K193" s="14"/>
      <c r="L193" s="14"/>
      <c r="M193" s="4" t="str">
        <f ca="1">IF(E193="","",'Categories &amp; Settings'!$B$8&amp;TEXT(MAX(0,K193-L193),"#,##0.00")&amp;" • "&amp;IF(K193-L193&lt;=0,"Paid",IF(TODAY()&gt;J193,"Overdue",IF(L193&gt;0,"Part Paid","Open"))))</f>
        <v/>
      </c>
    </row>
    <row r="194" spans="1:13" ht="15">
      <c r="A194" s="2"/>
      <c r="B194" s="2"/>
      <c r="C194" s="2"/>
      <c r="D194" s="12" t="str">
        <f>IF(OR(A194="",B194="",C194=""),"",DATE(C194,MATCH(B194,'Categories &amp; Settings'!$J$5:$J$16,0),A194))</f>
        <v/>
      </c>
      <c r="E194" s="2"/>
      <c r="F194" s="2"/>
      <c r="G194" s="2"/>
      <c r="H194" s="2"/>
      <c r="I194" s="2"/>
      <c r="J194" s="12" t="str">
        <f>IF(OR(G194="",H194="",I194=""),"",DATE(I194,MATCH(H194,'Categories &amp; Settings'!$J$5:$J$16,0),G194))</f>
        <v/>
      </c>
      <c r="K194" s="14"/>
      <c r="L194" s="14"/>
      <c r="M194" s="4" t="str">
        <f ca="1">IF(E194="","",'Categories &amp; Settings'!$B$8&amp;TEXT(MAX(0,K194-L194),"#,##0.00")&amp;" • "&amp;IF(K194-L194&lt;=0,"Paid",IF(TODAY()&gt;J194,"Overdue",IF(L194&gt;0,"Part Paid","Open"))))</f>
        <v/>
      </c>
    </row>
    <row r="195" spans="1:13" ht="15">
      <c r="A195" s="2"/>
      <c r="B195" s="2"/>
      <c r="C195" s="2"/>
      <c r="D195" s="12" t="str">
        <f>IF(OR(A195="",B195="",C195=""),"",DATE(C195,MATCH(B195,'Categories &amp; Settings'!$J$5:$J$16,0),A195))</f>
        <v/>
      </c>
      <c r="E195" s="2"/>
      <c r="F195" s="2"/>
      <c r="G195" s="2"/>
      <c r="H195" s="2"/>
      <c r="I195" s="2"/>
      <c r="J195" s="12" t="str">
        <f>IF(OR(G195="",H195="",I195=""),"",DATE(I195,MATCH(H195,'Categories &amp; Settings'!$J$5:$J$16,0),G195))</f>
        <v/>
      </c>
      <c r="K195" s="14"/>
      <c r="L195" s="14"/>
      <c r="M195" s="4" t="str">
        <f ca="1">IF(E195="","",'Categories &amp; Settings'!$B$8&amp;TEXT(MAX(0,K195-L195),"#,##0.00")&amp;" • "&amp;IF(K195-L195&lt;=0,"Paid",IF(TODAY()&gt;J195,"Overdue",IF(L195&gt;0,"Part Paid","Open"))))</f>
        <v/>
      </c>
    </row>
    <row r="196" spans="1:13" ht="15">
      <c r="A196" s="2"/>
      <c r="B196" s="2"/>
      <c r="C196" s="2"/>
      <c r="D196" s="12" t="str">
        <f>IF(OR(A196="",B196="",C196=""),"",DATE(C196,MATCH(B196,'Categories &amp; Settings'!$J$5:$J$16,0),A196))</f>
        <v/>
      </c>
      <c r="E196" s="2"/>
      <c r="F196" s="2"/>
      <c r="G196" s="2"/>
      <c r="H196" s="2"/>
      <c r="I196" s="2"/>
      <c r="J196" s="12" t="str">
        <f>IF(OR(G196="",H196="",I196=""),"",DATE(I196,MATCH(H196,'Categories &amp; Settings'!$J$5:$J$16,0),G196))</f>
        <v/>
      </c>
      <c r="K196" s="14"/>
      <c r="L196" s="14"/>
      <c r="M196" s="4" t="str">
        <f ca="1">IF(E196="","",'Categories &amp; Settings'!$B$8&amp;TEXT(MAX(0,K196-L196),"#,##0.00")&amp;" • "&amp;IF(K196-L196&lt;=0,"Paid",IF(TODAY()&gt;J196,"Overdue",IF(L196&gt;0,"Part Paid","Open"))))</f>
        <v/>
      </c>
    </row>
    <row r="197" spans="1:13" ht="15">
      <c r="A197" s="2"/>
      <c r="B197" s="2"/>
      <c r="C197" s="2"/>
      <c r="D197" s="12" t="str">
        <f>IF(OR(A197="",B197="",C197=""),"",DATE(C197,MATCH(B197,'Categories &amp; Settings'!$J$5:$J$16,0),A197))</f>
        <v/>
      </c>
      <c r="E197" s="2"/>
      <c r="F197" s="2"/>
      <c r="G197" s="2"/>
      <c r="H197" s="2"/>
      <c r="I197" s="2"/>
      <c r="J197" s="12" t="str">
        <f>IF(OR(G197="",H197="",I197=""),"",DATE(I197,MATCH(H197,'Categories &amp; Settings'!$J$5:$J$16,0),G197))</f>
        <v/>
      </c>
      <c r="K197" s="14"/>
      <c r="L197" s="14"/>
      <c r="M197" s="4" t="str">
        <f ca="1">IF(E197="","",'Categories &amp; Settings'!$B$8&amp;TEXT(MAX(0,K197-L197),"#,##0.00")&amp;" • "&amp;IF(K197-L197&lt;=0,"Paid",IF(TODAY()&gt;J197,"Overdue",IF(L197&gt;0,"Part Paid","Open"))))</f>
        <v/>
      </c>
    </row>
    <row r="198" spans="1:13" ht="15">
      <c r="A198" s="2"/>
      <c r="B198" s="2"/>
      <c r="C198" s="2"/>
      <c r="D198" s="12" t="str">
        <f>IF(OR(A198="",B198="",C198=""),"",DATE(C198,MATCH(B198,'Categories &amp; Settings'!$J$5:$J$16,0),A198))</f>
        <v/>
      </c>
      <c r="E198" s="2"/>
      <c r="F198" s="2"/>
      <c r="G198" s="2"/>
      <c r="H198" s="2"/>
      <c r="I198" s="2"/>
      <c r="J198" s="12" t="str">
        <f>IF(OR(G198="",H198="",I198=""),"",DATE(I198,MATCH(H198,'Categories &amp; Settings'!$J$5:$J$16,0),G198))</f>
        <v/>
      </c>
      <c r="K198" s="14"/>
      <c r="L198" s="14"/>
      <c r="M198" s="4" t="str">
        <f ca="1">IF(E198="","",'Categories &amp; Settings'!$B$8&amp;TEXT(MAX(0,K198-L198),"#,##0.00")&amp;" • "&amp;IF(K198-L198&lt;=0,"Paid",IF(TODAY()&gt;J198,"Overdue",IF(L198&gt;0,"Part Paid","Open"))))</f>
        <v/>
      </c>
    </row>
    <row r="199" spans="1:13" ht="15">
      <c r="A199" s="2"/>
      <c r="B199" s="2"/>
      <c r="C199" s="2"/>
      <c r="D199" s="12" t="str">
        <f>IF(OR(A199="",B199="",C199=""),"",DATE(C199,MATCH(B199,'Categories &amp; Settings'!$J$5:$J$16,0),A199))</f>
        <v/>
      </c>
      <c r="E199" s="2"/>
      <c r="F199" s="2"/>
      <c r="G199" s="2"/>
      <c r="H199" s="2"/>
      <c r="I199" s="2"/>
      <c r="J199" s="12" t="str">
        <f>IF(OR(G199="",H199="",I199=""),"",DATE(I199,MATCH(H199,'Categories &amp; Settings'!$J$5:$J$16,0),G199))</f>
        <v/>
      </c>
      <c r="K199" s="14"/>
      <c r="L199" s="14"/>
      <c r="M199" s="4" t="str">
        <f ca="1">IF(E199="","",'Categories &amp; Settings'!$B$8&amp;TEXT(MAX(0,K199-L199),"#,##0.00")&amp;" • "&amp;IF(K199-L199&lt;=0,"Paid",IF(TODAY()&gt;J199,"Overdue",IF(L199&gt;0,"Part Paid","Open"))))</f>
        <v/>
      </c>
    </row>
    <row r="200" spans="1:13" ht="15">
      <c r="A200" s="2"/>
      <c r="B200" s="2"/>
      <c r="C200" s="2"/>
      <c r="D200" s="12" t="str">
        <f>IF(OR(A200="",B200="",C200=""),"",DATE(C200,MATCH(B200,'Categories &amp; Settings'!$J$5:$J$16,0),A200))</f>
        <v/>
      </c>
      <c r="E200" s="2"/>
      <c r="F200" s="2"/>
      <c r="G200" s="2"/>
      <c r="H200" s="2"/>
      <c r="I200" s="2"/>
      <c r="J200" s="12" t="str">
        <f>IF(OR(G200="",H200="",I200=""),"",DATE(I200,MATCH(H200,'Categories &amp; Settings'!$J$5:$J$16,0),G200))</f>
        <v/>
      </c>
      <c r="K200" s="14"/>
      <c r="L200" s="14"/>
      <c r="M200" s="4" t="str">
        <f ca="1">IF(E200="","",'Categories &amp; Settings'!$B$8&amp;TEXT(MAX(0,K200-L200),"#,##0.00")&amp;" • "&amp;IF(K200-L200&lt;=0,"Paid",IF(TODAY()&gt;J200,"Overdue",IF(L200&gt;0,"Part Paid","Open"))))</f>
        <v/>
      </c>
    </row>
    <row r="201" spans="1:13" ht="15">
      <c r="A201" s="2"/>
      <c r="B201" s="2"/>
      <c r="C201" s="2"/>
      <c r="D201" s="12" t="str">
        <f>IF(OR(A201="",B201="",C201=""),"",DATE(C201,MATCH(B201,'Categories &amp; Settings'!$J$5:$J$16,0),A201))</f>
        <v/>
      </c>
      <c r="E201" s="2"/>
      <c r="F201" s="2"/>
      <c r="G201" s="2"/>
      <c r="H201" s="2"/>
      <c r="I201" s="2"/>
      <c r="J201" s="12" t="str">
        <f>IF(OR(G201="",H201="",I201=""),"",DATE(I201,MATCH(H201,'Categories &amp; Settings'!$J$5:$J$16,0),G201))</f>
        <v/>
      </c>
      <c r="K201" s="14"/>
      <c r="L201" s="14"/>
      <c r="M201" s="4" t="str">
        <f ca="1">IF(E201="","",'Categories &amp; Settings'!$B$8&amp;TEXT(MAX(0,K201-L201),"#,##0.00")&amp;" • "&amp;IF(K201-L201&lt;=0,"Paid",IF(TODAY()&gt;J201,"Overdue",IF(L201&gt;0,"Part Paid","Open"))))</f>
        <v/>
      </c>
    </row>
    <row r="202" spans="1:13" ht="15">
      <c r="A202" s="2"/>
      <c r="B202" s="2"/>
      <c r="C202" s="2"/>
      <c r="D202" s="12" t="str">
        <f>IF(OR(A202="",B202="",C202=""),"",DATE(C202,MATCH(B202,'Categories &amp; Settings'!$J$5:$J$16,0),A202))</f>
        <v/>
      </c>
      <c r="E202" s="2"/>
      <c r="F202" s="2"/>
      <c r="G202" s="2"/>
      <c r="H202" s="2"/>
      <c r="I202" s="2"/>
      <c r="J202" s="12" t="str">
        <f>IF(OR(G202="",H202="",I202=""),"",DATE(I202,MATCH(H202,'Categories &amp; Settings'!$J$5:$J$16,0),G202))</f>
        <v/>
      </c>
      <c r="K202" s="14"/>
      <c r="L202" s="14"/>
      <c r="M202" s="4" t="str">
        <f ca="1">IF(E202="","",'Categories &amp; Settings'!$B$8&amp;TEXT(MAX(0,K202-L202),"#,##0.00")&amp;" • "&amp;IF(K202-L202&lt;=0,"Paid",IF(TODAY()&gt;J202,"Overdue",IF(L202&gt;0,"Part Paid","Open"))))</f>
        <v/>
      </c>
    </row>
    <row r="203" spans="1:13" ht="15">
      <c r="A203" s="2"/>
      <c r="B203" s="2"/>
      <c r="C203" s="2"/>
      <c r="D203" s="12" t="str">
        <f>IF(OR(A203="",B203="",C203=""),"",DATE(C203,MATCH(B203,'Categories &amp; Settings'!$J$5:$J$16,0),A203))</f>
        <v/>
      </c>
      <c r="E203" s="2"/>
      <c r="F203" s="2"/>
      <c r="G203" s="2"/>
      <c r="H203" s="2"/>
      <c r="I203" s="2"/>
      <c r="J203" s="12" t="str">
        <f>IF(OR(G203="",H203="",I203=""),"",DATE(I203,MATCH(H203,'Categories &amp; Settings'!$J$5:$J$16,0),G203))</f>
        <v/>
      </c>
      <c r="K203" s="14"/>
      <c r="L203" s="14"/>
      <c r="M203" s="4" t="str">
        <f ca="1">IF(E203="","",'Categories &amp; Settings'!$B$8&amp;TEXT(MAX(0,K203-L203),"#,##0.00")&amp;" • "&amp;IF(K203-L203&lt;=0,"Paid",IF(TODAY()&gt;J203,"Overdue",IF(L203&gt;0,"Part Paid","Open"))))</f>
        <v/>
      </c>
    </row>
    <row r="204" spans="1:13" ht="15">
      <c r="A204" s="3"/>
      <c r="B204" s="3"/>
      <c r="C204" s="3"/>
      <c r="D204" s="13" t="str">
        <f>IF(OR(A204="",B204="",C204=""),"",DATE(C204,MATCH(B204,'Categories &amp; Settings'!$J$5:$J$16,0),A204))</f>
        <v/>
      </c>
      <c r="E204" s="3"/>
      <c r="F204" s="3"/>
      <c r="G204" s="3"/>
      <c r="H204" s="3"/>
      <c r="I204" s="3"/>
      <c r="J204" s="13" t="str">
        <f>IF(OR(G204="",H204="",I204=""),"",DATE(I204,MATCH(H204,'Categories &amp; Settings'!$J$5:$J$16,0),G204))</f>
        <v/>
      </c>
      <c r="K204" s="8"/>
      <c r="L204" s="8"/>
      <c r="M204" s="5" t="str">
        <f ca="1">IF(E204="","",'Categories &amp; Settings'!$B$8&amp;TEXT(MAX(0,K204-L204),"#,##0.00")&amp;" • "&amp;IF(K204-L204&lt;=0,"Paid",IF(TODAY()&gt;J204,"Overdue",IF(L204&gt;0,"Part Paid","Open"))))</f>
        <v/>
      </c>
    </row>
  </sheetData>
  <mergeCells count="2">
    <mergeCell ref="A1:M1"/>
    <mergeCell ref="A2:M2"/>
  </mergeCells>
  <conditionalFormatting sqref="M5:M204">
    <cfRule type="containsText" dxfId="8" priority="1" operator="containsText" text="Overdue"/>
    <cfRule type="containsText" dxfId="7" priority="2" operator="containsText" text="Paid"/>
  </conditionalFormatting>
  <dataValidations count="2">
    <dataValidation type="whole" sqref="A5:A204 G5:G204" xr:uid="{00000000-0002-0000-0300-000000000000}">
      <formula1>1</formula1>
      <formula2>31</formula2>
    </dataValidation>
    <dataValidation type="whole" sqref="C5:C204 I5:I204" xr:uid="{00000000-0002-0000-0300-000004000000}">
      <formula1>2000</formula1>
      <formula2>2100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300-000002000000}">
          <x14:formula1>
            <xm:f>'Categories &amp; Settings'!$J$5:$J$16</xm:f>
          </x14:formula1>
          <xm:sqref>B5:B204 H5:H204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04"/>
  <sheetViews>
    <sheetView showGridLines="0" workbookViewId="0">
      <selection sqref="A1:M1"/>
    </sheetView>
  </sheetViews>
  <sheetFormatPr defaultRowHeight="14.25"/>
  <cols>
    <col min="1" max="1" width="8" customWidth="1"/>
    <col min="2" max="2" width="14" customWidth="1"/>
    <col min="3" max="3" width="10" customWidth="1"/>
    <col min="4" max="4" width="15" customWidth="1"/>
    <col min="5" max="5" width="18" customWidth="1"/>
    <col min="6" max="6" width="22" customWidth="1"/>
    <col min="7" max="7" width="9" customWidth="1"/>
    <col min="8" max="8" width="14" customWidth="1"/>
    <col min="9" max="9" width="10" customWidth="1"/>
    <col min="10" max="10" width="15" customWidth="1"/>
    <col min="11" max="11" width="16" customWidth="1"/>
    <col min="12" max="12" width="17" customWidth="1"/>
    <col min="13" max="13" width="22" customWidth="1"/>
  </cols>
  <sheetData>
    <row r="1" spans="1:13" ht="36" customHeight="1">
      <c r="A1" s="89" t="s">
        <v>130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1:13" ht="21.95" customHeight="1">
      <c r="A2" s="90" t="s">
        <v>131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 ht="1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32.1" customHeight="1">
      <c r="A4" s="9" t="s">
        <v>72</v>
      </c>
      <c r="B4" s="11" t="s">
        <v>60</v>
      </c>
      <c r="C4" s="11" t="s">
        <v>73</v>
      </c>
      <c r="D4" s="11" t="s">
        <v>132</v>
      </c>
      <c r="E4" s="11" t="s">
        <v>133</v>
      </c>
      <c r="F4" s="11" t="s">
        <v>134</v>
      </c>
      <c r="G4" s="11" t="s">
        <v>122</v>
      </c>
      <c r="H4" s="11" t="s">
        <v>123</v>
      </c>
      <c r="I4" s="11" t="s">
        <v>124</v>
      </c>
      <c r="J4" s="11" t="s">
        <v>125</v>
      </c>
      <c r="K4" s="11" t="str">
        <f>"Total ("&amp;'Categories &amp; Settings'!$B$7&amp;")"</f>
        <v>Total (USD)</v>
      </c>
      <c r="L4" s="11" t="str">
        <f>"Amount Paid ("&amp;'Categories &amp; Settings'!$B$7&amp;")"</f>
        <v>Amount Paid (USD)</v>
      </c>
      <c r="M4" s="10" t="s">
        <v>126</v>
      </c>
    </row>
    <row r="5" spans="1:13" ht="15">
      <c r="A5" s="2">
        <v>8</v>
      </c>
      <c r="B5" s="2" t="s">
        <v>84</v>
      </c>
      <c r="C5" s="2">
        <v>2026</v>
      </c>
      <c r="D5" s="12">
        <f>IF(OR(A5="",B5="",C5=""),"",DATE(C5,MATCH(B5,'Categories &amp; Settings'!$J$5:$J$16,0),A5))</f>
        <v>46030</v>
      </c>
      <c r="E5" s="2" t="s">
        <v>135</v>
      </c>
      <c r="F5" s="2" t="s">
        <v>94</v>
      </c>
      <c r="G5" s="2">
        <v>8</v>
      </c>
      <c r="H5" s="2" t="s">
        <v>84</v>
      </c>
      <c r="I5" s="2">
        <v>2026</v>
      </c>
      <c r="J5" s="12">
        <f>IF(OR(G5="",H5="",I5=""),"",DATE(I5,MATCH(H5,'Categories &amp; Settings'!$J$5:$J$16,0),G5))</f>
        <v>46030</v>
      </c>
      <c r="K5" s="14">
        <v>139.19999999999999</v>
      </c>
      <c r="L5" s="14">
        <v>139.19999999999999</v>
      </c>
      <c r="M5" s="4" t="str">
        <f ca="1">IF(E5="","",'Categories &amp; Settings'!$B$8&amp;TEXT(MAX(0,K5-L5),"#,##0.00")&amp;" • "&amp;IF(K5-L5&lt;=0,"Paid",IF(TODAY()&gt;J5,"Overdue",IF(L5&gt;0,"Part Paid","Open"))))</f>
        <v>$0.00 • Paid</v>
      </c>
    </row>
    <row r="6" spans="1:13" ht="15">
      <c r="A6" s="2">
        <v>10</v>
      </c>
      <c r="B6" s="2" t="s">
        <v>98</v>
      </c>
      <c r="C6" s="2">
        <v>2026</v>
      </c>
      <c r="D6" s="12">
        <f>IF(OR(A6="",B6="",C6=""),"",DATE(C6,MATCH(B6,'Categories &amp; Settings'!$J$5:$J$16,0),A6))</f>
        <v>46063</v>
      </c>
      <c r="E6" s="2" t="s">
        <v>136</v>
      </c>
      <c r="F6" s="2" t="s">
        <v>105</v>
      </c>
      <c r="G6" s="2">
        <v>24</v>
      </c>
      <c r="H6" s="2" t="s">
        <v>98</v>
      </c>
      <c r="I6" s="2">
        <v>2026</v>
      </c>
      <c r="J6" s="12">
        <f>IF(OR(G6="",H6="",I6=""),"",DATE(I6,MATCH(H6,'Categories &amp; Settings'!$J$5:$J$16,0),G6))</f>
        <v>46077</v>
      </c>
      <c r="K6" s="14">
        <v>754</v>
      </c>
      <c r="L6" s="14">
        <v>300</v>
      </c>
      <c r="M6" s="4" t="str">
        <f ca="1">IF(E6="","",'Categories &amp; Settings'!$B$8&amp;TEXT(MAX(0,K6-L6),"#,##0.00")&amp;" • "&amp;IF(K6-L6&lt;=0,"Paid",IF(TODAY()&gt;J6,"Overdue",IF(L6&gt;0,"Part Paid","Open"))))</f>
        <v>$454.00 • Overdue</v>
      </c>
    </row>
    <row r="7" spans="1:13" ht="15">
      <c r="A7" s="2">
        <v>3</v>
      </c>
      <c r="B7" s="2" t="s">
        <v>108</v>
      </c>
      <c r="C7" s="2">
        <v>2026</v>
      </c>
      <c r="D7" s="12">
        <f>IF(OR(A7="",B7="",C7=""),"",DATE(C7,MATCH(B7,'Categories &amp; Settings'!$J$5:$J$16,0),A7))</f>
        <v>46084</v>
      </c>
      <c r="E7" s="2" t="s">
        <v>137</v>
      </c>
      <c r="F7" s="2" t="s">
        <v>111</v>
      </c>
      <c r="G7" s="2">
        <v>10</v>
      </c>
      <c r="H7" s="2" t="s">
        <v>108</v>
      </c>
      <c r="I7" s="2">
        <v>2026</v>
      </c>
      <c r="J7" s="12">
        <f>IF(OR(G7="",H7="",I7=""),"",DATE(I7,MATCH(H7,'Categories &amp; Settings'!$J$5:$J$16,0),G7))</f>
        <v>46091</v>
      </c>
      <c r="K7" s="14">
        <v>928</v>
      </c>
      <c r="L7" s="14">
        <v>0</v>
      </c>
      <c r="M7" s="4" t="str">
        <f ca="1">IF(E7="","",'Categories &amp; Settings'!$B$8&amp;TEXT(MAX(0,K7-L7),"#,##0.00")&amp;" • "&amp;IF(K7-L7&lt;=0,"Paid",IF(TODAY()&gt;J7,"Overdue",IF(L7&gt;0,"Part Paid","Open"))))</f>
        <v>$928.00 • Overdue</v>
      </c>
    </row>
    <row r="8" spans="1:13" ht="15">
      <c r="A8" s="2"/>
      <c r="B8" s="2"/>
      <c r="C8" s="2"/>
      <c r="D8" s="12" t="str">
        <f>IF(OR(A8="",B8="",C8=""),"",DATE(C8,MATCH(B8,'Categories &amp; Settings'!$J$5:$J$16,0),A8))</f>
        <v/>
      </c>
      <c r="E8" s="2"/>
      <c r="F8" s="2"/>
      <c r="G8" s="2"/>
      <c r="H8" s="2"/>
      <c r="I8" s="2"/>
      <c r="J8" s="12" t="str">
        <f>IF(OR(G8="",H8="",I8=""),"",DATE(I8,MATCH(H8,'Categories &amp; Settings'!$J$5:$J$16,0),G8))</f>
        <v/>
      </c>
      <c r="K8" s="14"/>
      <c r="L8" s="14"/>
      <c r="M8" s="4" t="str">
        <f ca="1">IF(E8="","",'Categories &amp; Settings'!$B$8&amp;TEXT(MAX(0,K8-L8),"#,##0.00")&amp;" • "&amp;IF(K8-L8&lt;=0,"Paid",IF(TODAY()&gt;J8,"Overdue",IF(L8&gt;0,"Part Paid","Open"))))</f>
        <v/>
      </c>
    </row>
    <row r="9" spans="1:13" ht="15">
      <c r="A9" s="2"/>
      <c r="B9" s="2"/>
      <c r="C9" s="2"/>
      <c r="D9" s="12" t="str">
        <f>IF(OR(A9="",B9="",C9=""),"",DATE(C9,MATCH(B9,'Categories &amp; Settings'!$J$5:$J$16,0),A9))</f>
        <v/>
      </c>
      <c r="E9" s="2"/>
      <c r="F9" s="2"/>
      <c r="G9" s="2"/>
      <c r="H9" s="2"/>
      <c r="I9" s="2"/>
      <c r="J9" s="12" t="str">
        <f>IF(OR(G9="",H9="",I9=""),"",DATE(I9,MATCH(H9,'Categories &amp; Settings'!$J$5:$J$16,0),G9))</f>
        <v/>
      </c>
      <c r="K9" s="14"/>
      <c r="L9" s="14"/>
      <c r="M9" s="4" t="str">
        <f ca="1">IF(E9="","",'Categories &amp; Settings'!$B$8&amp;TEXT(MAX(0,K9-L9),"#,##0.00")&amp;" • "&amp;IF(K9-L9&lt;=0,"Paid",IF(TODAY()&gt;J9,"Overdue",IF(L9&gt;0,"Part Paid","Open"))))</f>
        <v/>
      </c>
    </row>
    <row r="10" spans="1:13" ht="15">
      <c r="A10" s="2"/>
      <c r="B10" s="2"/>
      <c r="C10" s="2"/>
      <c r="D10" s="12" t="str">
        <f>IF(OR(A10="",B10="",C10=""),"",DATE(C10,MATCH(B10,'Categories &amp; Settings'!$J$5:$J$16,0),A10))</f>
        <v/>
      </c>
      <c r="E10" s="2"/>
      <c r="F10" s="2"/>
      <c r="G10" s="2"/>
      <c r="H10" s="2"/>
      <c r="I10" s="2"/>
      <c r="J10" s="12" t="str">
        <f>IF(OR(G10="",H10="",I10=""),"",DATE(I10,MATCH(H10,'Categories &amp; Settings'!$J$5:$J$16,0),G10))</f>
        <v/>
      </c>
      <c r="K10" s="14"/>
      <c r="L10" s="14"/>
      <c r="M10" s="4" t="str">
        <f ca="1">IF(E10="","",'Categories &amp; Settings'!$B$8&amp;TEXT(MAX(0,K10-L10),"#,##0.00")&amp;" • "&amp;IF(K10-L10&lt;=0,"Paid",IF(TODAY()&gt;J10,"Overdue",IF(L10&gt;0,"Part Paid","Open"))))</f>
        <v/>
      </c>
    </row>
    <row r="11" spans="1:13" ht="15">
      <c r="A11" s="2"/>
      <c r="B11" s="2"/>
      <c r="C11" s="2"/>
      <c r="D11" s="12" t="str">
        <f>IF(OR(A11="",B11="",C11=""),"",DATE(C11,MATCH(B11,'Categories &amp; Settings'!$J$5:$J$16,0),A11))</f>
        <v/>
      </c>
      <c r="E11" s="2"/>
      <c r="F11" s="2"/>
      <c r="G11" s="2"/>
      <c r="H11" s="2"/>
      <c r="I11" s="2"/>
      <c r="J11" s="12" t="str">
        <f>IF(OR(G11="",H11="",I11=""),"",DATE(I11,MATCH(H11,'Categories &amp; Settings'!$J$5:$J$16,0),G11))</f>
        <v/>
      </c>
      <c r="K11" s="14"/>
      <c r="L11" s="14"/>
      <c r="M11" s="4" t="str">
        <f ca="1">IF(E11="","",'Categories &amp; Settings'!$B$8&amp;TEXT(MAX(0,K11-L11),"#,##0.00")&amp;" • "&amp;IF(K11-L11&lt;=0,"Paid",IF(TODAY()&gt;J11,"Overdue",IF(L11&gt;0,"Part Paid","Open"))))</f>
        <v/>
      </c>
    </row>
    <row r="12" spans="1:13" ht="15">
      <c r="A12" s="2"/>
      <c r="B12" s="2"/>
      <c r="C12" s="2"/>
      <c r="D12" s="12" t="str">
        <f>IF(OR(A12="",B12="",C12=""),"",DATE(C12,MATCH(B12,'Categories &amp; Settings'!$J$5:$J$16,0),A12))</f>
        <v/>
      </c>
      <c r="E12" s="2"/>
      <c r="F12" s="2"/>
      <c r="G12" s="2"/>
      <c r="H12" s="2"/>
      <c r="I12" s="2"/>
      <c r="J12" s="12" t="str">
        <f>IF(OR(G12="",H12="",I12=""),"",DATE(I12,MATCH(H12,'Categories &amp; Settings'!$J$5:$J$16,0),G12))</f>
        <v/>
      </c>
      <c r="K12" s="14"/>
      <c r="L12" s="14"/>
      <c r="M12" s="4" t="str">
        <f ca="1">IF(E12="","",'Categories &amp; Settings'!$B$8&amp;TEXT(MAX(0,K12-L12),"#,##0.00")&amp;" • "&amp;IF(K12-L12&lt;=0,"Paid",IF(TODAY()&gt;J12,"Overdue",IF(L12&gt;0,"Part Paid","Open"))))</f>
        <v/>
      </c>
    </row>
    <row r="13" spans="1:13" ht="15">
      <c r="A13" s="2"/>
      <c r="B13" s="2"/>
      <c r="C13" s="2"/>
      <c r="D13" s="12" t="str">
        <f>IF(OR(A13="",B13="",C13=""),"",DATE(C13,MATCH(B13,'Categories &amp; Settings'!$J$5:$J$16,0),A13))</f>
        <v/>
      </c>
      <c r="E13" s="2"/>
      <c r="F13" s="2"/>
      <c r="G13" s="2"/>
      <c r="H13" s="2"/>
      <c r="I13" s="2"/>
      <c r="J13" s="12" t="str">
        <f>IF(OR(G13="",H13="",I13=""),"",DATE(I13,MATCH(H13,'Categories &amp; Settings'!$J$5:$J$16,0),G13))</f>
        <v/>
      </c>
      <c r="K13" s="14"/>
      <c r="L13" s="14"/>
      <c r="M13" s="4" t="str">
        <f ca="1">IF(E13="","",'Categories &amp; Settings'!$B$8&amp;TEXT(MAX(0,K13-L13),"#,##0.00")&amp;" • "&amp;IF(K13-L13&lt;=0,"Paid",IF(TODAY()&gt;J13,"Overdue",IF(L13&gt;0,"Part Paid","Open"))))</f>
        <v/>
      </c>
    </row>
    <row r="14" spans="1:13" ht="15">
      <c r="A14" s="2"/>
      <c r="B14" s="2"/>
      <c r="C14" s="2"/>
      <c r="D14" s="12" t="str">
        <f>IF(OR(A14="",B14="",C14=""),"",DATE(C14,MATCH(B14,'Categories &amp; Settings'!$J$5:$J$16,0),A14))</f>
        <v/>
      </c>
      <c r="E14" s="2"/>
      <c r="F14" s="2"/>
      <c r="G14" s="2"/>
      <c r="H14" s="2"/>
      <c r="I14" s="2"/>
      <c r="J14" s="12" t="str">
        <f>IF(OR(G14="",H14="",I14=""),"",DATE(I14,MATCH(H14,'Categories &amp; Settings'!$J$5:$J$16,0),G14))</f>
        <v/>
      </c>
      <c r="K14" s="14"/>
      <c r="L14" s="14"/>
      <c r="M14" s="4" t="str">
        <f ca="1">IF(E14="","",'Categories &amp; Settings'!$B$8&amp;TEXT(MAX(0,K14-L14),"#,##0.00")&amp;" • "&amp;IF(K14-L14&lt;=0,"Paid",IF(TODAY()&gt;J14,"Overdue",IF(L14&gt;0,"Part Paid","Open"))))</f>
        <v/>
      </c>
    </row>
    <row r="15" spans="1:13" ht="15">
      <c r="A15" s="2"/>
      <c r="B15" s="2"/>
      <c r="C15" s="2"/>
      <c r="D15" s="12" t="str">
        <f>IF(OR(A15="",B15="",C15=""),"",DATE(C15,MATCH(B15,'Categories &amp; Settings'!$J$5:$J$16,0),A15))</f>
        <v/>
      </c>
      <c r="E15" s="2"/>
      <c r="F15" s="2"/>
      <c r="G15" s="2"/>
      <c r="H15" s="2"/>
      <c r="I15" s="2"/>
      <c r="J15" s="12" t="str">
        <f>IF(OR(G15="",H15="",I15=""),"",DATE(I15,MATCH(H15,'Categories &amp; Settings'!$J$5:$J$16,0),G15))</f>
        <v/>
      </c>
      <c r="K15" s="14"/>
      <c r="L15" s="14"/>
      <c r="M15" s="4" t="str">
        <f ca="1">IF(E15="","",'Categories &amp; Settings'!$B$8&amp;TEXT(MAX(0,K15-L15),"#,##0.00")&amp;" • "&amp;IF(K15-L15&lt;=0,"Paid",IF(TODAY()&gt;J15,"Overdue",IF(L15&gt;0,"Part Paid","Open"))))</f>
        <v/>
      </c>
    </row>
    <row r="16" spans="1:13" ht="15">
      <c r="A16" s="2"/>
      <c r="B16" s="2"/>
      <c r="C16" s="2"/>
      <c r="D16" s="12" t="str">
        <f>IF(OR(A16="",B16="",C16=""),"",DATE(C16,MATCH(B16,'Categories &amp; Settings'!$J$5:$J$16,0),A16))</f>
        <v/>
      </c>
      <c r="E16" s="2"/>
      <c r="F16" s="2"/>
      <c r="G16" s="2"/>
      <c r="H16" s="2"/>
      <c r="I16" s="2"/>
      <c r="J16" s="12" t="str">
        <f>IF(OR(G16="",H16="",I16=""),"",DATE(I16,MATCH(H16,'Categories &amp; Settings'!$J$5:$J$16,0),G16))</f>
        <v/>
      </c>
      <c r="K16" s="14"/>
      <c r="L16" s="14"/>
      <c r="M16" s="4" t="str">
        <f ca="1">IF(E16="","",'Categories &amp; Settings'!$B$8&amp;TEXT(MAX(0,K16-L16),"#,##0.00")&amp;" • "&amp;IF(K16-L16&lt;=0,"Paid",IF(TODAY()&gt;J16,"Overdue",IF(L16&gt;0,"Part Paid","Open"))))</f>
        <v/>
      </c>
    </row>
    <row r="17" spans="1:13" ht="15">
      <c r="A17" s="2"/>
      <c r="B17" s="2"/>
      <c r="C17" s="2"/>
      <c r="D17" s="12" t="str">
        <f>IF(OR(A17="",B17="",C17=""),"",DATE(C17,MATCH(B17,'Categories &amp; Settings'!$J$5:$J$16,0),A17))</f>
        <v/>
      </c>
      <c r="E17" s="2"/>
      <c r="F17" s="2"/>
      <c r="G17" s="2"/>
      <c r="H17" s="2"/>
      <c r="I17" s="2"/>
      <c r="J17" s="12" t="str">
        <f>IF(OR(G17="",H17="",I17=""),"",DATE(I17,MATCH(H17,'Categories &amp; Settings'!$J$5:$J$16,0),G17))</f>
        <v/>
      </c>
      <c r="K17" s="14"/>
      <c r="L17" s="14"/>
      <c r="M17" s="4" t="str">
        <f ca="1">IF(E17="","",'Categories &amp; Settings'!$B$8&amp;TEXT(MAX(0,K17-L17),"#,##0.00")&amp;" • "&amp;IF(K17-L17&lt;=0,"Paid",IF(TODAY()&gt;J17,"Overdue",IF(L17&gt;0,"Part Paid","Open"))))</f>
        <v/>
      </c>
    </row>
    <row r="18" spans="1:13" ht="15">
      <c r="A18" s="2"/>
      <c r="B18" s="2"/>
      <c r="C18" s="2"/>
      <c r="D18" s="12" t="str">
        <f>IF(OR(A18="",B18="",C18=""),"",DATE(C18,MATCH(B18,'Categories &amp; Settings'!$J$5:$J$16,0),A18))</f>
        <v/>
      </c>
      <c r="E18" s="2"/>
      <c r="F18" s="2"/>
      <c r="G18" s="2"/>
      <c r="H18" s="2"/>
      <c r="I18" s="2"/>
      <c r="J18" s="12" t="str">
        <f>IF(OR(G18="",H18="",I18=""),"",DATE(I18,MATCH(H18,'Categories &amp; Settings'!$J$5:$J$16,0),G18))</f>
        <v/>
      </c>
      <c r="K18" s="14"/>
      <c r="L18" s="14"/>
      <c r="M18" s="4" t="str">
        <f ca="1">IF(E18="","",'Categories &amp; Settings'!$B$8&amp;TEXT(MAX(0,K18-L18),"#,##0.00")&amp;" • "&amp;IF(K18-L18&lt;=0,"Paid",IF(TODAY()&gt;J18,"Overdue",IF(L18&gt;0,"Part Paid","Open"))))</f>
        <v/>
      </c>
    </row>
    <row r="19" spans="1:13" ht="15">
      <c r="A19" s="2"/>
      <c r="B19" s="2"/>
      <c r="C19" s="2"/>
      <c r="D19" s="12" t="str">
        <f>IF(OR(A19="",B19="",C19=""),"",DATE(C19,MATCH(B19,'Categories &amp; Settings'!$J$5:$J$16,0),A19))</f>
        <v/>
      </c>
      <c r="E19" s="2"/>
      <c r="F19" s="2"/>
      <c r="G19" s="2"/>
      <c r="H19" s="2"/>
      <c r="I19" s="2"/>
      <c r="J19" s="12" t="str">
        <f>IF(OR(G19="",H19="",I19=""),"",DATE(I19,MATCH(H19,'Categories &amp; Settings'!$J$5:$J$16,0),G19))</f>
        <v/>
      </c>
      <c r="K19" s="14"/>
      <c r="L19" s="14"/>
      <c r="M19" s="4" t="str">
        <f ca="1">IF(E19="","",'Categories &amp; Settings'!$B$8&amp;TEXT(MAX(0,K19-L19),"#,##0.00")&amp;" • "&amp;IF(K19-L19&lt;=0,"Paid",IF(TODAY()&gt;J19,"Overdue",IF(L19&gt;0,"Part Paid","Open"))))</f>
        <v/>
      </c>
    </row>
    <row r="20" spans="1:13" ht="15">
      <c r="A20" s="2"/>
      <c r="B20" s="2"/>
      <c r="C20" s="2"/>
      <c r="D20" s="12" t="str">
        <f>IF(OR(A20="",B20="",C20=""),"",DATE(C20,MATCH(B20,'Categories &amp; Settings'!$J$5:$J$16,0),A20))</f>
        <v/>
      </c>
      <c r="E20" s="2"/>
      <c r="F20" s="2"/>
      <c r="G20" s="2"/>
      <c r="H20" s="2"/>
      <c r="I20" s="2"/>
      <c r="J20" s="12" t="str">
        <f>IF(OR(G20="",H20="",I20=""),"",DATE(I20,MATCH(H20,'Categories &amp; Settings'!$J$5:$J$16,0),G20))</f>
        <v/>
      </c>
      <c r="K20" s="14"/>
      <c r="L20" s="14"/>
      <c r="M20" s="4" t="str">
        <f ca="1">IF(E20="","",'Categories &amp; Settings'!$B$8&amp;TEXT(MAX(0,K20-L20),"#,##0.00")&amp;" • "&amp;IF(K20-L20&lt;=0,"Paid",IF(TODAY()&gt;J20,"Overdue",IF(L20&gt;0,"Part Paid","Open"))))</f>
        <v/>
      </c>
    </row>
    <row r="21" spans="1:13" ht="15">
      <c r="A21" s="2"/>
      <c r="B21" s="2"/>
      <c r="C21" s="2"/>
      <c r="D21" s="12" t="str">
        <f>IF(OR(A21="",B21="",C21=""),"",DATE(C21,MATCH(B21,'Categories &amp; Settings'!$J$5:$J$16,0),A21))</f>
        <v/>
      </c>
      <c r="E21" s="2"/>
      <c r="F21" s="2"/>
      <c r="G21" s="2"/>
      <c r="H21" s="2"/>
      <c r="I21" s="2"/>
      <c r="J21" s="12" t="str">
        <f>IF(OR(G21="",H21="",I21=""),"",DATE(I21,MATCH(H21,'Categories &amp; Settings'!$J$5:$J$16,0),G21))</f>
        <v/>
      </c>
      <c r="K21" s="14"/>
      <c r="L21" s="14"/>
      <c r="M21" s="4" t="str">
        <f ca="1">IF(E21="","",'Categories &amp; Settings'!$B$8&amp;TEXT(MAX(0,K21-L21),"#,##0.00")&amp;" • "&amp;IF(K21-L21&lt;=0,"Paid",IF(TODAY()&gt;J21,"Overdue",IF(L21&gt;0,"Part Paid","Open"))))</f>
        <v/>
      </c>
    </row>
    <row r="22" spans="1:13" ht="15">
      <c r="A22" s="2"/>
      <c r="B22" s="2"/>
      <c r="C22" s="2"/>
      <c r="D22" s="12" t="str">
        <f>IF(OR(A22="",B22="",C22=""),"",DATE(C22,MATCH(B22,'Categories &amp; Settings'!$J$5:$J$16,0),A22))</f>
        <v/>
      </c>
      <c r="E22" s="2"/>
      <c r="F22" s="2"/>
      <c r="G22" s="2"/>
      <c r="H22" s="2"/>
      <c r="I22" s="2"/>
      <c r="J22" s="12" t="str">
        <f>IF(OR(G22="",H22="",I22=""),"",DATE(I22,MATCH(H22,'Categories &amp; Settings'!$J$5:$J$16,0),G22))</f>
        <v/>
      </c>
      <c r="K22" s="14"/>
      <c r="L22" s="14"/>
      <c r="M22" s="4" t="str">
        <f ca="1">IF(E22="","",'Categories &amp; Settings'!$B$8&amp;TEXT(MAX(0,K22-L22),"#,##0.00")&amp;" • "&amp;IF(K22-L22&lt;=0,"Paid",IF(TODAY()&gt;J22,"Overdue",IF(L22&gt;0,"Part Paid","Open"))))</f>
        <v/>
      </c>
    </row>
    <row r="23" spans="1:13" ht="15">
      <c r="A23" s="2"/>
      <c r="B23" s="2"/>
      <c r="C23" s="2"/>
      <c r="D23" s="12" t="str">
        <f>IF(OR(A23="",B23="",C23=""),"",DATE(C23,MATCH(B23,'Categories &amp; Settings'!$J$5:$J$16,0),A23))</f>
        <v/>
      </c>
      <c r="E23" s="2"/>
      <c r="F23" s="2"/>
      <c r="G23" s="2"/>
      <c r="H23" s="2"/>
      <c r="I23" s="2"/>
      <c r="J23" s="12" t="str">
        <f>IF(OR(G23="",H23="",I23=""),"",DATE(I23,MATCH(H23,'Categories &amp; Settings'!$J$5:$J$16,0),G23))</f>
        <v/>
      </c>
      <c r="K23" s="14"/>
      <c r="L23" s="14"/>
      <c r="M23" s="4" t="str">
        <f ca="1">IF(E23="","",'Categories &amp; Settings'!$B$8&amp;TEXT(MAX(0,K23-L23),"#,##0.00")&amp;" • "&amp;IF(K23-L23&lt;=0,"Paid",IF(TODAY()&gt;J23,"Overdue",IF(L23&gt;0,"Part Paid","Open"))))</f>
        <v/>
      </c>
    </row>
    <row r="24" spans="1:13" ht="15">
      <c r="A24" s="2"/>
      <c r="B24" s="2"/>
      <c r="C24" s="2"/>
      <c r="D24" s="12" t="str">
        <f>IF(OR(A24="",B24="",C24=""),"",DATE(C24,MATCH(B24,'Categories &amp; Settings'!$J$5:$J$16,0),A24))</f>
        <v/>
      </c>
      <c r="E24" s="2"/>
      <c r="F24" s="2"/>
      <c r="G24" s="2"/>
      <c r="H24" s="2"/>
      <c r="I24" s="2"/>
      <c r="J24" s="12" t="str">
        <f>IF(OR(G24="",H24="",I24=""),"",DATE(I24,MATCH(H24,'Categories &amp; Settings'!$J$5:$J$16,0),G24))</f>
        <v/>
      </c>
      <c r="K24" s="14"/>
      <c r="L24" s="14"/>
      <c r="M24" s="4" t="str">
        <f ca="1">IF(E24="","",'Categories &amp; Settings'!$B$8&amp;TEXT(MAX(0,K24-L24),"#,##0.00")&amp;" • "&amp;IF(K24-L24&lt;=0,"Paid",IF(TODAY()&gt;J24,"Overdue",IF(L24&gt;0,"Part Paid","Open"))))</f>
        <v/>
      </c>
    </row>
    <row r="25" spans="1:13" ht="15">
      <c r="A25" s="2"/>
      <c r="B25" s="2"/>
      <c r="C25" s="2"/>
      <c r="D25" s="12" t="str">
        <f>IF(OR(A25="",B25="",C25=""),"",DATE(C25,MATCH(B25,'Categories &amp; Settings'!$J$5:$J$16,0),A25))</f>
        <v/>
      </c>
      <c r="E25" s="2"/>
      <c r="F25" s="2"/>
      <c r="G25" s="2"/>
      <c r="H25" s="2"/>
      <c r="I25" s="2"/>
      <c r="J25" s="12" t="str">
        <f>IF(OR(G25="",H25="",I25=""),"",DATE(I25,MATCH(H25,'Categories &amp; Settings'!$J$5:$J$16,0),G25))</f>
        <v/>
      </c>
      <c r="K25" s="14"/>
      <c r="L25" s="14"/>
      <c r="M25" s="4" t="str">
        <f ca="1">IF(E25="","",'Categories &amp; Settings'!$B$8&amp;TEXT(MAX(0,K25-L25),"#,##0.00")&amp;" • "&amp;IF(K25-L25&lt;=0,"Paid",IF(TODAY()&gt;J25,"Overdue",IF(L25&gt;0,"Part Paid","Open"))))</f>
        <v/>
      </c>
    </row>
    <row r="26" spans="1:13" ht="15">
      <c r="A26" s="2"/>
      <c r="B26" s="2"/>
      <c r="C26" s="2"/>
      <c r="D26" s="12" t="str">
        <f>IF(OR(A26="",B26="",C26=""),"",DATE(C26,MATCH(B26,'Categories &amp; Settings'!$J$5:$J$16,0),A26))</f>
        <v/>
      </c>
      <c r="E26" s="2"/>
      <c r="F26" s="2"/>
      <c r="G26" s="2"/>
      <c r="H26" s="2"/>
      <c r="I26" s="2"/>
      <c r="J26" s="12" t="str">
        <f>IF(OR(G26="",H26="",I26=""),"",DATE(I26,MATCH(H26,'Categories &amp; Settings'!$J$5:$J$16,0),G26))</f>
        <v/>
      </c>
      <c r="K26" s="14"/>
      <c r="L26" s="14"/>
      <c r="M26" s="4" t="str">
        <f ca="1">IF(E26="","",'Categories &amp; Settings'!$B$8&amp;TEXT(MAX(0,K26-L26),"#,##0.00")&amp;" • "&amp;IF(K26-L26&lt;=0,"Paid",IF(TODAY()&gt;J26,"Overdue",IF(L26&gt;0,"Part Paid","Open"))))</f>
        <v/>
      </c>
    </row>
    <row r="27" spans="1:13" ht="15">
      <c r="A27" s="2"/>
      <c r="B27" s="2"/>
      <c r="C27" s="2"/>
      <c r="D27" s="12" t="str">
        <f>IF(OR(A27="",B27="",C27=""),"",DATE(C27,MATCH(B27,'Categories &amp; Settings'!$J$5:$J$16,0),A27))</f>
        <v/>
      </c>
      <c r="E27" s="2"/>
      <c r="F27" s="2"/>
      <c r="G27" s="2"/>
      <c r="H27" s="2"/>
      <c r="I27" s="2"/>
      <c r="J27" s="12" t="str">
        <f>IF(OR(G27="",H27="",I27=""),"",DATE(I27,MATCH(H27,'Categories &amp; Settings'!$J$5:$J$16,0),G27))</f>
        <v/>
      </c>
      <c r="K27" s="14"/>
      <c r="L27" s="14"/>
      <c r="M27" s="4" t="str">
        <f ca="1">IF(E27="","",'Categories &amp; Settings'!$B$8&amp;TEXT(MAX(0,K27-L27),"#,##0.00")&amp;" • "&amp;IF(K27-L27&lt;=0,"Paid",IF(TODAY()&gt;J27,"Overdue",IF(L27&gt;0,"Part Paid","Open"))))</f>
        <v/>
      </c>
    </row>
    <row r="28" spans="1:13" ht="15">
      <c r="A28" s="2"/>
      <c r="B28" s="2"/>
      <c r="C28" s="2"/>
      <c r="D28" s="12" t="str">
        <f>IF(OR(A28="",B28="",C28=""),"",DATE(C28,MATCH(B28,'Categories &amp; Settings'!$J$5:$J$16,0),A28))</f>
        <v/>
      </c>
      <c r="E28" s="2"/>
      <c r="F28" s="2"/>
      <c r="G28" s="2"/>
      <c r="H28" s="2"/>
      <c r="I28" s="2"/>
      <c r="J28" s="12" t="str">
        <f>IF(OR(G28="",H28="",I28=""),"",DATE(I28,MATCH(H28,'Categories &amp; Settings'!$J$5:$J$16,0),G28))</f>
        <v/>
      </c>
      <c r="K28" s="14"/>
      <c r="L28" s="14"/>
      <c r="M28" s="4" t="str">
        <f ca="1">IF(E28="","",'Categories &amp; Settings'!$B$8&amp;TEXT(MAX(0,K28-L28),"#,##0.00")&amp;" • "&amp;IF(K28-L28&lt;=0,"Paid",IF(TODAY()&gt;J28,"Overdue",IF(L28&gt;0,"Part Paid","Open"))))</f>
        <v/>
      </c>
    </row>
    <row r="29" spans="1:13" ht="15">
      <c r="A29" s="2"/>
      <c r="B29" s="2"/>
      <c r="C29" s="2"/>
      <c r="D29" s="12" t="str">
        <f>IF(OR(A29="",B29="",C29=""),"",DATE(C29,MATCH(B29,'Categories &amp; Settings'!$J$5:$J$16,0),A29))</f>
        <v/>
      </c>
      <c r="E29" s="2"/>
      <c r="F29" s="2"/>
      <c r="G29" s="2"/>
      <c r="H29" s="2"/>
      <c r="I29" s="2"/>
      <c r="J29" s="12" t="str">
        <f>IF(OR(G29="",H29="",I29=""),"",DATE(I29,MATCH(H29,'Categories &amp; Settings'!$J$5:$J$16,0),G29))</f>
        <v/>
      </c>
      <c r="K29" s="14"/>
      <c r="L29" s="14"/>
      <c r="M29" s="4" t="str">
        <f ca="1">IF(E29="","",'Categories &amp; Settings'!$B$8&amp;TEXT(MAX(0,K29-L29),"#,##0.00")&amp;" • "&amp;IF(K29-L29&lt;=0,"Paid",IF(TODAY()&gt;J29,"Overdue",IF(L29&gt;0,"Part Paid","Open"))))</f>
        <v/>
      </c>
    </row>
    <row r="30" spans="1:13" ht="15">
      <c r="A30" s="2"/>
      <c r="B30" s="2"/>
      <c r="C30" s="2"/>
      <c r="D30" s="12" t="str">
        <f>IF(OR(A30="",B30="",C30=""),"",DATE(C30,MATCH(B30,'Categories &amp; Settings'!$J$5:$J$16,0),A30))</f>
        <v/>
      </c>
      <c r="E30" s="2"/>
      <c r="F30" s="2"/>
      <c r="G30" s="2"/>
      <c r="H30" s="2"/>
      <c r="I30" s="2"/>
      <c r="J30" s="12" t="str">
        <f>IF(OR(G30="",H30="",I30=""),"",DATE(I30,MATCH(H30,'Categories &amp; Settings'!$J$5:$J$16,0),G30))</f>
        <v/>
      </c>
      <c r="K30" s="14"/>
      <c r="L30" s="14"/>
      <c r="M30" s="4" t="str">
        <f ca="1">IF(E30="","",'Categories &amp; Settings'!$B$8&amp;TEXT(MAX(0,K30-L30),"#,##0.00")&amp;" • "&amp;IF(K30-L30&lt;=0,"Paid",IF(TODAY()&gt;J30,"Overdue",IF(L30&gt;0,"Part Paid","Open"))))</f>
        <v/>
      </c>
    </row>
    <row r="31" spans="1:13" ht="15">
      <c r="A31" s="2"/>
      <c r="B31" s="2"/>
      <c r="C31" s="2"/>
      <c r="D31" s="12" t="str">
        <f>IF(OR(A31="",B31="",C31=""),"",DATE(C31,MATCH(B31,'Categories &amp; Settings'!$J$5:$J$16,0),A31))</f>
        <v/>
      </c>
      <c r="E31" s="2"/>
      <c r="F31" s="2"/>
      <c r="G31" s="2"/>
      <c r="H31" s="2"/>
      <c r="I31" s="2"/>
      <c r="J31" s="12" t="str">
        <f>IF(OR(G31="",H31="",I31=""),"",DATE(I31,MATCH(H31,'Categories &amp; Settings'!$J$5:$J$16,0),G31))</f>
        <v/>
      </c>
      <c r="K31" s="14"/>
      <c r="L31" s="14"/>
      <c r="M31" s="4" t="str">
        <f ca="1">IF(E31="","",'Categories &amp; Settings'!$B$8&amp;TEXT(MAX(0,K31-L31),"#,##0.00")&amp;" • "&amp;IF(K31-L31&lt;=0,"Paid",IF(TODAY()&gt;J31,"Overdue",IF(L31&gt;0,"Part Paid","Open"))))</f>
        <v/>
      </c>
    </row>
    <row r="32" spans="1:13" ht="15">
      <c r="A32" s="2"/>
      <c r="B32" s="2"/>
      <c r="C32" s="2"/>
      <c r="D32" s="12" t="str">
        <f>IF(OR(A32="",B32="",C32=""),"",DATE(C32,MATCH(B32,'Categories &amp; Settings'!$J$5:$J$16,0),A32))</f>
        <v/>
      </c>
      <c r="E32" s="2"/>
      <c r="F32" s="2"/>
      <c r="G32" s="2"/>
      <c r="H32" s="2"/>
      <c r="I32" s="2"/>
      <c r="J32" s="12" t="str">
        <f>IF(OR(G32="",H32="",I32=""),"",DATE(I32,MATCH(H32,'Categories &amp; Settings'!$J$5:$J$16,0),G32))</f>
        <v/>
      </c>
      <c r="K32" s="14"/>
      <c r="L32" s="14"/>
      <c r="M32" s="4" t="str">
        <f ca="1">IF(E32="","",'Categories &amp; Settings'!$B$8&amp;TEXT(MAX(0,K32-L32),"#,##0.00")&amp;" • "&amp;IF(K32-L32&lt;=0,"Paid",IF(TODAY()&gt;J32,"Overdue",IF(L32&gt;0,"Part Paid","Open"))))</f>
        <v/>
      </c>
    </row>
    <row r="33" spans="1:13" ht="15">
      <c r="A33" s="2"/>
      <c r="B33" s="2"/>
      <c r="C33" s="2"/>
      <c r="D33" s="12" t="str">
        <f>IF(OR(A33="",B33="",C33=""),"",DATE(C33,MATCH(B33,'Categories &amp; Settings'!$J$5:$J$16,0),A33))</f>
        <v/>
      </c>
      <c r="E33" s="2"/>
      <c r="F33" s="2"/>
      <c r="G33" s="2"/>
      <c r="H33" s="2"/>
      <c r="I33" s="2"/>
      <c r="J33" s="12" t="str">
        <f>IF(OR(G33="",H33="",I33=""),"",DATE(I33,MATCH(H33,'Categories &amp; Settings'!$J$5:$J$16,0),G33))</f>
        <v/>
      </c>
      <c r="K33" s="14"/>
      <c r="L33" s="14"/>
      <c r="M33" s="4" t="str">
        <f ca="1">IF(E33="","",'Categories &amp; Settings'!$B$8&amp;TEXT(MAX(0,K33-L33),"#,##0.00")&amp;" • "&amp;IF(K33-L33&lt;=0,"Paid",IF(TODAY()&gt;J33,"Overdue",IF(L33&gt;0,"Part Paid","Open"))))</f>
        <v/>
      </c>
    </row>
    <row r="34" spans="1:13" ht="15">
      <c r="A34" s="2"/>
      <c r="B34" s="2"/>
      <c r="C34" s="2"/>
      <c r="D34" s="12" t="str">
        <f>IF(OR(A34="",B34="",C34=""),"",DATE(C34,MATCH(B34,'Categories &amp; Settings'!$J$5:$J$16,0),A34))</f>
        <v/>
      </c>
      <c r="E34" s="2"/>
      <c r="F34" s="2"/>
      <c r="G34" s="2"/>
      <c r="H34" s="2"/>
      <c r="I34" s="2"/>
      <c r="J34" s="12" t="str">
        <f>IF(OR(G34="",H34="",I34=""),"",DATE(I34,MATCH(H34,'Categories &amp; Settings'!$J$5:$J$16,0),G34))</f>
        <v/>
      </c>
      <c r="K34" s="14"/>
      <c r="L34" s="14"/>
      <c r="M34" s="4" t="str">
        <f ca="1">IF(E34="","",'Categories &amp; Settings'!$B$8&amp;TEXT(MAX(0,K34-L34),"#,##0.00")&amp;" • "&amp;IF(K34-L34&lt;=0,"Paid",IF(TODAY()&gt;J34,"Overdue",IF(L34&gt;0,"Part Paid","Open"))))</f>
        <v/>
      </c>
    </row>
    <row r="35" spans="1:13" ht="15">
      <c r="A35" s="2"/>
      <c r="B35" s="2"/>
      <c r="C35" s="2"/>
      <c r="D35" s="12" t="str">
        <f>IF(OR(A35="",B35="",C35=""),"",DATE(C35,MATCH(B35,'Categories &amp; Settings'!$J$5:$J$16,0),A35))</f>
        <v/>
      </c>
      <c r="E35" s="2"/>
      <c r="F35" s="2"/>
      <c r="G35" s="2"/>
      <c r="H35" s="2"/>
      <c r="I35" s="2"/>
      <c r="J35" s="12" t="str">
        <f>IF(OR(G35="",H35="",I35=""),"",DATE(I35,MATCH(H35,'Categories &amp; Settings'!$J$5:$J$16,0),G35))</f>
        <v/>
      </c>
      <c r="K35" s="14"/>
      <c r="L35" s="14"/>
      <c r="M35" s="4" t="str">
        <f ca="1">IF(E35="","",'Categories &amp; Settings'!$B$8&amp;TEXT(MAX(0,K35-L35),"#,##0.00")&amp;" • "&amp;IF(K35-L35&lt;=0,"Paid",IF(TODAY()&gt;J35,"Overdue",IF(L35&gt;0,"Part Paid","Open"))))</f>
        <v/>
      </c>
    </row>
    <row r="36" spans="1:13" ht="15">
      <c r="A36" s="2"/>
      <c r="B36" s="2"/>
      <c r="C36" s="2"/>
      <c r="D36" s="12" t="str">
        <f>IF(OR(A36="",B36="",C36=""),"",DATE(C36,MATCH(B36,'Categories &amp; Settings'!$J$5:$J$16,0),A36))</f>
        <v/>
      </c>
      <c r="E36" s="2"/>
      <c r="F36" s="2"/>
      <c r="G36" s="2"/>
      <c r="H36" s="2"/>
      <c r="I36" s="2"/>
      <c r="J36" s="12" t="str">
        <f>IF(OR(G36="",H36="",I36=""),"",DATE(I36,MATCH(H36,'Categories &amp; Settings'!$J$5:$J$16,0),G36))</f>
        <v/>
      </c>
      <c r="K36" s="14"/>
      <c r="L36" s="14"/>
      <c r="M36" s="4" t="str">
        <f ca="1">IF(E36="","",'Categories &amp; Settings'!$B$8&amp;TEXT(MAX(0,K36-L36),"#,##0.00")&amp;" • "&amp;IF(K36-L36&lt;=0,"Paid",IF(TODAY()&gt;J36,"Overdue",IF(L36&gt;0,"Part Paid","Open"))))</f>
        <v/>
      </c>
    </row>
    <row r="37" spans="1:13" ht="15">
      <c r="A37" s="2"/>
      <c r="B37" s="2"/>
      <c r="C37" s="2"/>
      <c r="D37" s="12" t="str">
        <f>IF(OR(A37="",B37="",C37=""),"",DATE(C37,MATCH(B37,'Categories &amp; Settings'!$J$5:$J$16,0),A37))</f>
        <v/>
      </c>
      <c r="E37" s="2"/>
      <c r="F37" s="2"/>
      <c r="G37" s="2"/>
      <c r="H37" s="2"/>
      <c r="I37" s="2"/>
      <c r="J37" s="12" t="str">
        <f>IF(OR(G37="",H37="",I37=""),"",DATE(I37,MATCH(H37,'Categories &amp; Settings'!$J$5:$J$16,0),G37))</f>
        <v/>
      </c>
      <c r="K37" s="14"/>
      <c r="L37" s="14"/>
      <c r="M37" s="4" t="str">
        <f ca="1">IF(E37="","",'Categories &amp; Settings'!$B$8&amp;TEXT(MAX(0,K37-L37),"#,##0.00")&amp;" • "&amp;IF(K37-L37&lt;=0,"Paid",IF(TODAY()&gt;J37,"Overdue",IF(L37&gt;0,"Part Paid","Open"))))</f>
        <v/>
      </c>
    </row>
    <row r="38" spans="1:13" ht="15">
      <c r="A38" s="2"/>
      <c r="B38" s="2"/>
      <c r="C38" s="2"/>
      <c r="D38" s="12" t="str">
        <f>IF(OR(A38="",B38="",C38=""),"",DATE(C38,MATCH(B38,'Categories &amp; Settings'!$J$5:$J$16,0),A38))</f>
        <v/>
      </c>
      <c r="E38" s="2"/>
      <c r="F38" s="2"/>
      <c r="G38" s="2"/>
      <c r="H38" s="2"/>
      <c r="I38" s="2"/>
      <c r="J38" s="12" t="str">
        <f>IF(OR(G38="",H38="",I38=""),"",DATE(I38,MATCH(H38,'Categories &amp; Settings'!$J$5:$J$16,0),G38))</f>
        <v/>
      </c>
      <c r="K38" s="14"/>
      <c r="L38" s="14"/>
      <c r="M38" s="4" t="str">
        <f ca="1">IF(E38="","",'Categories &amp; Settings'!$B$8&amp;TEXT(MAX(0,K38-L38),"#,##0.00")&amp;" • "&amp;IF(K38-L38&lt;=0,"Paid",IF(TODAY()&gt;J38,"Overdue",IF(L38&gt;0,"Part Paid","Open"))))</f>
        <v/>
      </c>
    </row>
    <row r="39" spans="1:13" ht="15">
      <c r="A39" s="2"/>
      <c r="B39" s="2"/>
      <c r="C39" s="2"/>
      <c r="D39" s="12" t="str">
        <f>IF(OR(A39="",B39="",C39=""),"",DATE(C39,MATCH(B39,'Categories &amp; Settings'!$J$5:$J$16,0),A39))</f>
        <v/>
      </c>
      <c r="E39" s="2"/>
      <c r="F39" s="2"/>
      <c r="G39" s="2"/>
      <c r="H39" s="2"/>
      <c r="I39" s="2"/>
      <c r="J39" s="12" t="str">
        <f>IF(OR(G39="",H39="",I39=""),"",DATE(I39,MATCH(H39,'Categories &amp; Settings'!$J$5:$J$16,0),G39))</f>
        <v/>
      </c>
      <c r="K39" s="14"/>
      <c r="L39" s="14"/>
      <c r="M39" s="4" t="str">
        <f ca="1">IF(E39="","",'Categories &amp; Settings'!$B$8&amp;TEXT(MAX(0,K39-L39),"#,##0.00")&amp;" • "&amp;IF(K39-L39&lt;=0,"Paid",IF(TODAY()&gt;J39,"Overdue",IF(L39&gt;0,"Part Paid","Open"))))</f>
        <v/>
      </c>
    </row>
    <row r="40" spans="1:13" ht="15">
      <c r="A40" s="2"/>
      <c r="B40" s="2"/>
      <c r="C40" s="2"/>
      <c r="D40" s="12" t="str">
        <f>IF(OR(A40="",B40="",C40=""),"",DATE(C40,MATCH(B40,'Categories &amp; Settings'!$J$5:$J$16,0),A40))</f>
        <v/>
      </c>
      <c r="E40" s="2"/>
      <c r="F40" s="2"/>
      <c r="G40" s="2"/>
      <c r="H40" s="2"/>
      <c r="I40" s="2"/>
      <c r="J40" s="12" t="str">
        <f>IF(OR(G40="",H40="",I40=""),"",DATE(I40,MATCH(H40,'Categories &amp; Settings'!$J$5:$J$16,0),G40))</f>
        <v/>
      </c>
      <c r="K40" s="14"/>
      <c r="L40" s="14"/>
      <c r="M40" s="4" t="str">
        <f ca="1">IF(E40="","",'Categories &amp; Settings'!$B$8&amp;TEXT(MAX(0,K40-L40),"#,##0.00")&amp;" • "&amp;IF(K40-L40&lt;=0,"Paid",IF(TODAY()&gt;J40,"Overdue",IF(L40&gt;0,"Part Paid","Open"))))</f>
        <v/>
      </c>
    </row>
    <row r="41" spans="1:13" ht="15">
      <c r="A41" s="2"/>
      <c r="B41" s="2"/>
      <c r="C41" s="2"/>
      <c r="D41" s="12" t="str">
        <f>IF(OR(A41="",B41="",C41=""),"",DATE(C41,MATCH(B41,'Categories &amp; Settings'!$J$5:$J$16,0),A41))</f>
        <v/>
      </c>
      <c r="E41" s="2"/>
      <c r="F41" s="2"/>
      <c r="G41" s="2"/>
      <c r="H41" s="2"/>
      <c r="I41" s="2"/>
      <c r="J41" s="12" t="str">
        <f>IF(OR(G41="",H41="",I41=""),"",DATE(I41,MATCH(H41,'Categories &amp; Settings'!$J$5:$J$16,0),G41))</f>
        <v/>
      </c>
      <c r="K41" s="14"/>
      <c r="L41" s="14"/>
      <c r="M41" s="4" t="str">
        <f ca="1">IF(E41="","",'Categories &amp; Settings'!$B$8&amp;TEXT(MAX(0,K41-L41),"#,##0.00")&amp;" • "&amp;IF(K41-L41&lt;=0,"Paid",IF(TODAY()&gt;J41,"Overdue",IF(L41&gt;0,"Part Paid","Open"))))</f>
        <v/>
      </c>
    </row>
    <row r="42" spans="1:13" ht="15">
      <c r="A42" s="2"/>
      <c r="B42" s="2"/>
      <c r="C42" s="2"/>
      <c r="D42" s="12" t="str">
        <f>IF(OR(A42="",B42="",C42=""),"",DATE(C42,MATCH(B42,'Categories &amp; Settings'!$J$5:$J$16,0),A42))</f>
        <v/>
      </c>
      <c r="E42" s="2"/>
      <c r="F42" s="2"/>
      <c r="G42" s="2"/>
      <c r="H42" s="2"/>
      <c r="I42" s="2"/>
      <c r="J42" s="12" t="str">
        <f>IF(OR(G42="",H42="",I42=""),"",DATE(I42,MATCH(H42,'Categories &amp; Settings'!$J$5:$J$16,0),G42))</f>
        <v/>
      </c>
      <c r="K42" s="14"/>
      <c r="L42" s="14"/>
      <c r="M42" s="4" t="str">
        <f ca="1">IF(E42="","",'Categories &amp; Settings'!$B$8&amp;TEXT(MAX(0,K42-L42),"#,##0.00")&amp;" • "&amp;IF(K42-L42&lt;=0,"Paid",IF(TODAY()&gt;J42,"Overdue",IF(L42&gt;0,"Part Paid","Open"))))</f>
        <v/>
      </c>
    </row>
    <row r="43" spans="1:13" ht="15">
      <c r="A43" s="2"/>
      <c r="B43" s="2"/>
      <c r="C43" s="2"/>
      <c r="D43" s="12" t="str">
        <f>IF(OR(A43="",B43="",C43=""),"",DATE(C43,MATCH(B43,'Categories &amp; Settings'!$J$5:$J$16,0),A43))</f>
        <v/>
      </c>
      <c r="E43" s="2"/>
      <c r="F43" s="2"/>
      <c r="G43" s="2"/>
      <c r="H43" s="2"/>
      <c r="I43" s="2"/>
      <c r="J43" s="12" t="str">
        <f>IF(OR(G43="",H43="",I43=""),"",DATE(I43,MATCH(H43,'Categories &amp; Settings'!$J$5:$J$16,0),G43))</f>
        <v/>
      </c>
      <c r="K43" s="14"/>
      <c r="L43" s="14"/>
      <c r="M43" s="4" t="str">
        <f ca="1">IF(E43="","",'Categories &amp; Settings'!$B$8&amp;TEXT(MAX(0,K43-L43),"#,##0.00")&amp;" • "&amp;IF(K43-L43&lt;=0,"Paid",IF(TODAY()&gt;J43,"Overdue",IF(L43&gt;0,"Part Paid","Open"))))</f>
        <v/>
      </c>
    </row>
    <row r="44" spans="1:13" ht="15">
      <c r="A44" s="2"/>
      <c r="B44" s="2"/>
      <c r="C44" s="2"/>
      <c r="D44" s="12" t="str">
        <f>IF(OR(A44="",B44="",C44=""),"",DATE(C44,MATCH(B44,'Categories &amp; Settings'!$J$5:$J$16,0),A44))</f>
        <v/>
      </c>
      <c r="E44" s="2"/>
      <c r="F44" s="2"/>
      <c r="G44" s="2"/>
      <c r="H44" s="2"/>
      <c r="I44" s="2"/>
      <c r="J44" s="12" t="str">
        <f>IF(OR(G44="",H44="",I44=""),"",DATE(I44,MATCH(H44,'Categories &amp; Settings'!$J$5:$J$16,0),G44))</f>
        <v/>
      </c>
      <c r="K44" s="14"/>
      <c r="L44" s="14"/>
      <c r="M44" s="4" t="str">
        <f ca="1">IF(E44="","",'Categories &amp; Settings'!$B$8&amp;TEXT(MAX(0,K44-L44),"#,##0.00")&amp;" • "&amp;IF(K44-L44&lt;=0,"Paid",IF(TODAY()&gt;J44,"Overdue",IF(L44&gt;0,"Part Paid","Open"))))</f>
        <v/>
      </c>
    </row>
    <row r="45" spans="1:13" ht="15">
      <c r="A45" s="2"/>
      <c r="B45" s="2"/>
      <c r="C45" s="2"/>
      <c r="D45" s="12" t="str">
        <f>IF(OR(A45="",B45="",C45=""),"",DATE(C45,MATCH(B45,'Categories &amp; Settings'!$J$5:$J$16,0),A45))</f>
        <v/>
      </c>
      <c r="E45" s="2"/>
      <c r="F45" s="2"/>
      <c r="G45" s="2"/>
      <c r="H45" s="2"/>
      <c r="I45" s="2"/>
      <c r="J45" s="12" t="str">
        <f>IF(OR(G45="",H45="",I45=""),"",DATE(I45,MATCH(H45,'Categories &amp; Settings'!$J$5:$J$16,0),G45))</f>
        <v/>
      </c>
      <c r="K45" s="14"/>
      <c r="L45" s="14"/>
      <c r="M45" s="4" t="str">
        <f ca="1">IF(E45="","",'Categories &amp; Settings'!$B$8&amp;TEXT(MAX(0,K45-L45),"#,##0.00")&amp;" • "&amp;IF(K45-L45&lt;=0,"Paid",IF(TODAY()&gt;J45,"Overdue",IF(L45&gt;0,"Part Paid","Open"))))</f>
        <v/>
      </c>
    </row>
    <row r="46" spans="1:13" ht="15">
      <c r="A46" s="2"/>
      <c r="B46" s="2"/>
      <c r="C46" s="2"/>
      <c r="D46" s="12" t="str">
        <f>IF(OR(A46="",B46="",C46=""),"",DATE(C46,MATCH(B46,'Categories &amp; Settings'!$J$5:$J$16,0),A46))</f>
        <v/>
      </c>
      <c r="E46" s="2"/>
      <c r="F46" s="2"/>
      <c r="G46" s="2"/>
      <c r="H46" s="2"/>
      <c r="I46" s="2"/>
      <c r="J46" s="12" t="str">
        <f>IF(OR(G46="",H46="",I46=""),"",DATE(I46,MATCH(H46,'Categories &amp; Settings'!$J$5:$J$16,0),G46))</f>
        <v/>
      </c>
      <c r="K46" s="14"/>
      <c r="L46" s="14"/>
      <c r="M46" s="4" t="str">
        <f ca="1">IF(E46="","",'Categories &amp; Settings'!$B$8&amp;TEXT(MAX(0,K46-L46),"#,##0.00")&amp;" • "&amp;IF(K46-L46&lt;=0,"Paid",IF(TODAY()&gt;J46,"Overdue",IF(L46&gt;0,"Part Paid","Open"))))</f>
        <v/>
      </c>
    </row>
    <row r="47" spans="1:13" ht="15">
      <c r="A47" s="2"/>
      <c r="B47" s="2"/>
      <c r="C47" s="2"/>
      <c r="D47" s="12" t="str">
        <f>IF(OR(A47="",B47="",C47=""),"",DATE(C47,MATCH(B47,'Categories &amp; Settings'!$J$5:$J$16,0),A47))</f>
        <v/>
      </c>
      <c r="E47" s="2"/>
      <c r="F47" s="2"/>
      <c r="G47" s="2"/>
      <c r="H47" s="2"/>
      <c r="I47" s="2"/>
      <c r="J47" s="12" t="str">
        <f>IF(OR(G47="",H47="",I47=""),"",DATE(I47,MATCH(H47,'Categories &amp; Settings'!$J$5:$J$16,0),G47))</f>
        <v/>
      </c>
      <c r="K47" s="14"/>
      <c r="L47" s="14"/>
      <c r="M47" s="4" t="str">
        <f ca="1">IF(E47="","",'Categories &amp; Settings'!$B$8&amp;TEXT(MAX(0,K47-L47),"#,##0.00")&amp;" • "&amp;IF(K47-L47&lt;=0,"Paid",IF(TODAY()&gt;J47,"Overdue",IF(L47&gt;0,"Part Paid","Open"))))</f>
        <v/>
      </c>
    </row>
    <row r="48" spans="1:13" ht="15">
      <c r="A48" s="2"/>
      <c r="B48" s="2"/>
      <c r="C48" s="2"/>
      <c r="D48" s="12" t="str">
        <f>IF(OR(A48="",B48="",C48=""),"",DATE(C48,MATCH(B48,'Categories &amp; Settings'!$J$5:$J$16,0),A48))</f>
        <v/>
      </c>
      <c r="E48" s="2"/>
      <c r="F48" s="2"/>
      <c r="G48" s="2"/>
      <c r="H48" s="2"/>
      <c r="I48" s="2"/>
      <c r="J48" s="12" t="str">
        <f>IF(OR(G48="",H48="",I48=""),"",DATE(I48,MATCH(H48,'Categories &amp; Settings'!$J$5:$J$16,0),G48))</f>
        <v/>
      </c>
      <c r="K48" s="14"/>
      <c r="L48" s="14"/>
      <c r="M48" s="4" t="str">
        <f ca="1">IF(E48="","",'Categories &amp; Settings'!$B$8&amp;TEXT(MAX(0,K48-L48),"#,##0.00")&amp;" • "&amp;IF(K48-L48&lt;=0,"Paid",IF(TODAY()&gt;J48,"Overdue",IF(L48&gt;0,"Part Paid","Open"))))</f>
        <v/>
      </c>
    </row>
    <row r="49" spans="1:13" ht="15">
      <c r="A49" s="2"/>
      <c r="B49" s="2"/>
      <c r="C49" s="2"/>
      <c r="D49" s="12" t="str">
        <f>IF(OR(A49="",B49="",C49=""),"",DATE(C49,MATCH(B49,'Categories &amp; Settings'!$J$5:$J$16,0),A49))</f>
        <v/>
      </c>
      <c r="E49" s="2"/>
      <c r="F49" s="2"/>
      <c r="G49" s="2"/>
      <c r="H49" s="2"/>
      <c r="I49" s="2"/>
      <c r="J49" s="12" t="str">
        <f>IF(OR(G49="",H49="",I49=""),"",DATE(I49,MATCH(H49,'Categories &amp; Settings'!$J$5:$J$16,0),G49))</f>
        <v/>
      </c>
      <c r="K49" s="14"/>
      <c r="L49" s="14"/>
      <c r="M49" s="4" t="str">
        <f ca="1">IF(E49="","",'Categories &amp; Settings'!$B$8&amp;TEXT(MAX(0,K49-L49),"#,##0.00")&amp;" • "&amp;IF(K49-L49&lt;=0,"Paid",IF(TODAY()&gt;J49,"Overdue",IF(L49&gt;0,"Part Paid","Open"))))</f>
        <v/>
      </c>
    </row>
    <row r="50" spans="1:13" ht="15">
      <c r="A50" s="2"/>
      <c r="B50" s="2"/>
      <c r="C50" s="2"/>
      <c r="D50" s="12" t="str">
        <f>IF(OR(A50="",B50="",C50=""),"",DATE(C50,MATCH(B50,'Categories &amp; Settings'!$J$5:$J$16,0),A50))</f>
        <v/>
      </c>
      <c r="E50" s="2"/>
      <c r="F50" s="2"/>
      <c r="G50" s="2"/>
      <c r="H50" s="2"/>
      <c r="I50" s="2"/>
      <c r="J50" s="12" t="str">
        <f>IF(OR(G50="",H50="",I50=""),"",DATE(I50,MATCH(H50,'Categories &amp; Settings'!$J$5:$J$16,0),G50))</f>
        <v/>
      </c>
      <c r="K50" s="14"/>
      <c r="L50" s="14"/>
      <c r="M50" s="4" t="str">
        <f ca="1">IF(E50="","",'Categories &amp; Settings'!$B$8&amp;TEXT(MAX(0,K50-L50),"#,##0.00")&amp;" • "&amp;IF(K50-L50&lt;=0,"Paid",IF(TODAY()&gt;J50,"Overdue",IF(L50&gt;0,"Part Paid","Open"))))</f>
        <v/>
      </c>
    </row>
    <row r="51" spans="1:13" ht="15">
      <c r="A51" s="2"/>
      <c r="B51" s="2"/>
      <c r="C51" s="2"/>
      <c r="D51" s="12" t="str">
        <f>IF(OR(A51="",B51="",C51=""),"",DATE(C51,MATCH(B51,'Categories &amp; Settings'!$J$5:$J$16,0),A51))</f>
        <v/>
      </c>
      <c r="E51" s="2"/>
      <c r="F51" s="2"/>
      <c r="G51" s="2"/>
      <c r="H51" s="2"/>
      <c r="I51" s="2"/>
      <c r="J51" s="12" t="str">
        <f>IF(OR(G51="",H51="",I51=""),"",DATE(I51,MATCH(H51,'Categories &amp; Settings'!$J$5:$J$16,0),G51))</f>
        <v/>
      </c>
      <c r="K51" s="14"/>
      <c r="L51" s="14"/>
      <c r="M51" s="4" t="str">
        <f ca="1">IF(E51="","",'Categories &amp; Settings'!$B$8&amp;TEXT(MAX(0,K51-L51),"#,##0.00")&amp;" • "&amp;IF(K51-L51&lt;=0,"Paid",IF(TODAY()&gt;J51,"Overdue",IF(L51&gt;0,"Part Paid","Open"))))</f>
        <v/>
      </c>
    </row>
    <row r="52" spans="1:13" ht="15">
      <c r="A52" s="2"/>
      <c r="B52" s="2"/>
      <c r="C52" s="2"/>
      <c r="D52" s="12" t="str">
        <f>IF(OR(A52="",B52="",C52=""),"",DATE(C52,MATCH(B52,'Categories &amp; Settings'!$J$5:$J$16,0),A52))</f>
        <v/>
      </c>
      <c r="E52" s="2"/>
      <c r="F52" s="2"/>
      <c r="G52" s="2"/>
      <c r="H52" s="2"/>
      <c r="I52" s="2"/>
      <c r="J52" s="12" t="str">
        <f>IF(OR(G52="",H52="",I52=""),"",DATE(I52,MATCH(H52,'Categories &amp; Settings'!$J$5:$J$16,0),G52))</f>
        <v/>
      </c>
      <c r="K52" s="14"/>
      <c r="L52" s="14"/>
      <c r="M52" s="4" t="str">
        <f ca="1">IF(E52="","",'Categories &amp; Settings'!$B$8&amp;TEXT(MAX(0,K52-L52),"#,##0.00")&amp;" • "&amp;IF(K52-L52&lt;=0,"Paid",IF(TODAY()&gt;J52,"Overdue",IF(L52&gt;0,"Part Paid","Open"))))</f>
        <v/>
      </c>
    </row>
    <row r="53" spans="1:13" ht="15">
      <c r="A53" s="2"/>
      <c r="B53" s="2"/>
      <c r="C53" s="2"/>
      <c r="D53" s="12" t="str">
        <f>IF(OR(A53="",B53="",C53=""),"",DATE(C53,MATCH(B53,'Categories &amp; Settings'!$J$5:$J$16,0),A53))</f>
        <v/>
      </c>
      <c r="E53" s="2"/>
      <c r="F53" s="2"/>
      <c r="G53" s="2"/>
      <c r="H53" s="2"/>
      <c r="I53" s="2"/>
      <c r="J53" s="12" t="str">
        <f>IF(OR(G53="",H53="",I53=""),"",DATE(I53,MATCH(H53,'Categories &amp; Settings'!$J$5:$J$16,0),G53))</f>
        <v/>
      </c>
      <c r="K53" s="14"/>
      <c r="L53" s="14"/>
      <c r="M53" s="4" t="str">
        <f ca="1">IF(E53="","",'Categories &amp; Settings'!$B$8&amp;TEXT(MAX(0,K53-L53),"#,##0.00")&amp;" • "&amp;IF(K53-L53&lt;=0,"Paid",IF(TODAY()&gt;J53,"Overdue",IF(L53&gt;0,"Part Paid","Open"))))</f>
        <v/>
      </c>
    </row>
    <row r="54" spans="1:13" ht="15">
      <c r="A54" s="2"/>
      <c r="B54" s="2"/>
      <c r="C54" s="2"/>
      <c r="D54" s="12" t="str">
        <f>IF(OR(A54="",B54="",C54=""),"",DATE(C54,MATCH(B54,'Categories &amp; Settings'!$J$5:$J$16,0),A54))</f>
        <v/>
      </c>
      <c r="E54" s="2"/>
      <c r="F54" s="2"/>
      <c r="G54" s="2"/>
      <c r="H54" s="2"/>
      <c r="I54" s="2"/>
      <c r="J54" s="12" t="str">
        <f>IF(OR(G54="",H54="",I54=""),"",DATE(I54,MATCH(H54,'Categories &amp; Settings'!$J$5:$J$16,0),G54))</f>
        <v/>
      </c>
      <c r="K54" s="14"/>
      <c r="L54" s="14"/>
      <c r="M54" s="4" t="str">
        <f ca="1">IF(E54="","",'Categories &amp; Settings'!$B$8&amp;TEXT(MAX(0,K54-L54),"#,##0.00")&amp;" • "&amp;IF(K54-L54&lt;=0,"Paid",IF(TODAY()&gt;J54,"Overdue",IF(L54&gt;0,"Part Paid","Open"))))</f>
        <v/>
      </c>
    </row>
    <row r="55" spans="1:13" ht="15">
      <c r="A55" s="2"/>
      <c r="B55" s="2"/>
      <c r="C55" s="2"/>
      <c r="D55" s="12" t="str">
        <f>IF(OR(A55="",B55="",C55=""),"",DATE(C55,MATCH(B55,'Categories &amp; Settings'!$J$5:$J$16,0),A55))</f>
        <v/>
      </c>
      <c r="E55" s="2"/>
      <c r="F55" s="2"/>
      <c r="G55" s="2"/>
      <c r="H55" s="2"/>
      <c r="I55" s="2"/>
      <c r="J55" s="12" t="str">
        <f>IF(OR(G55="",H55="",I55=""),"",DATE(I55,MATCH(H55,'Categories &amp; Settings'!$J$5:$J$16,0),G55))</f>
        <v/>
      </c>
      <c r="K55" s="14"/>
      <c r="L55" s="14"/>
      <c r="M55" s="4" t="str">
        <f ca="1">IF(E55="","",'Categories &amp; Settings'!$B$8&amp;TEXT(MAX(0,K55-L55),"#,##0.00")&amp;" • "&amp;IF(K55-L55&lt;=0,"Paid",IF(TODAY()&gt;J55,"Overdue",IF(L55&gt;0,"Part Paid","Open"))))</f>
        <v/>
      </c>
    </row>
    <row r="56" spans="1:13" ht="15">
      <c r="A56" s="2"/>
      <c r="B56" s="2"/>
      <c r="C56" s="2"/>
      <c r="D56" s="12" t="str">
        <f>IF(OR(A56="",B56="",C56=""),"",DATE(C56,MATCH(B56,'Categories &amp; Settings'!$J$5:$J$16,0),A56))</f>
        <v/>
      </c>
      <c r="E56" s="2"/>
      <c r="F56" s="2"/>
      <c r="G56" s="2"/>
      <c r="H56" s="2"/>
      <c r="I56" s="2"/>
      <c r="J56" s="12" t="str">
        <f>IF(OR(G56="",H56="",I56=""),"",DATE(I56,MATCH(H56,'Categories &amp; Settings'!$J$5:$J$16,0),G56))</f>
        <v/>
      </c>
      <c r="K56" s="14"/>
      <c r="L56" s="14"/>
      <c r="M56" s="4" t="str">
        <f ca="1">IF(E56="","",'Categories &amp; Settings'!$B$8&amp;TEXT(MAX(0,K56-L56),"#,##0.00")&amp;" • "&amp;IF(K56-L56&lt;=0,"Paid",IF(TODAY()&gt;J56,"Overdue",IF(L56&gt;0,"Part Paid","Open"))))</f>
        <v/>
      </c>
    </row>
    <row r="57" spans="1:13" ht="15">
      <c r="A57" s="2"/>
      <c r="B57" s="2"/>
      <c r="C57" s="2"/>
      <c r="D57" s="12" t="str">
        <f>IF(OR(A57="",B57="",C57=""),"",DATE(C57,MATCH(B57,'Categories &amp; Settings'!$J$5:$J$16,0),A57))</f>
        <v/>
      </c>
      <c r="E57" s="2"/>
      <c r="F57" s="2"/>
      <c r="G57" s="2"/>
      <c r="H57" s="2"/>
      <c r="I57" s="2"/>
      <c r="J57" s="12" t="str">
        <f>IF(OR(G57="",H57="",I57=""),"",DATE(I57,MATCH(H57,'Categories &amp; Settings'!$J$5:$J$16,0),G57))</f>
        <v/>
      </c>
      <c r="K57" s="14"/>
      <c r="L57" s="14"/>
      <c r="M57" s="4" t="str">
        <f ca="1">IF(E57="","",'Categories &amp; Settings'!$B$8&amp;TEXT(MAX(0,K57-L57),"#,##0.00")&amp;" • "&amp;IF(K57-L57&lt;=0,"Paid",IF(TODAY()&gt;J57,"Overdue",IF(L57&gt;0,"Part Paid","Open"))))</f>
        <v/>
      </c>
    </row>
    <row r="58" spans="1:13" ht="15">
      <c r="A58" s="2"/>
      <c r="B58" s="2"/>
      <c r="C58" s="2"/>
      <c r="D58" s="12" t="str">
        <f>IF(OR(A58="",B58="",C58=""),"",DATE(C58,MATCH(B58,'Categories &amp; Settings'!$J$5:$J$16,0),A58))</f>
        <v/>
      </c>
      <c r="E58" s="2"/>
      <c r="F58" s="2"/>
      <c r="G58" s="2"/>
      <c r="H58" s="2"/>
      <c r="I58" s="2"/>
      <c r="J58" s="12" t="str">
        <f>IF(OR(G58="",H58="",I58=""),"",DATE(I58,MATCH(H58,'Categories &amp; Settings'!$J$5:$J$16,0),G58))</f>
        <v/>
      </c>
      <c r="K58" s="14"/>
      <c r="L58" s="14"/>
      <c r="M58" s="4" t="str">
        <f ca="1">IF(E58="","",'Categories &amp; Settings'!$B$8&amp;TEXT(MAX(0,K58-L58),"#,##0.00")&amp;" • "&amp;IF(K58-L58&lt;=0,"Paid",IF(TODAY()&gt;J58,"Overdue",IF(L58&gt;0,"Part Paid","Open"))))</f>
        <v/>
      </c>
    </row>
    <row r="59" spans="1:13" ht="15">
      <c r="A59" s="2"/>
      <c r="B59" s="2"/>
      <c r="C59" s="2"/>
      <c r="D59" s="12" t="str">
        <f>IF(OR(A59="",B59="",C59=""),"",DATE(C59,MATCH(B59,'Categories &amp; Settings'!$J$5:$J$16,0),A59))</f>
        <v/>
      </c>
      <c r="E59" s="2"/>
      <c r="F59" s="2"/>
      <c r="G59" s="2"/>
      <c r="H59" s="2"/>
      <c r="I59" s="2"/>
      <c r="J59" s="12" t="str">
        <f>IF(OR(G59="",H59="",I59=""),"",DATE(I59,MATCH(H59,'Categories &amp; Settings'!$J$5:$J$16,0),G59))</f>
        <v/>
      </c>
      <c r="K59" s="14"/>
      <c r="L59" s="14"/>
      <c r="M59" s="4" t="str">
        <f ca="1">IF(E59="","",'Categories &amp; Settings'!$B$8&amp;TEXT(MAX(0,K59-L59),"#,##0.00")&amp;" • "&amp;IF(K59-L59&lt;=0,"Paid",IF(TODAY()&gt;J59,"Overdue",IF(L59&gt;0,"Part Paid","Open"))))</f>
        <v/>
      </c>
    </row>
    <row r="60" spans="1:13" ht="15">
      <c r="A60" s="2"/>
      <c r="B60" s="2"/>
      <c r="C60" s="2"/>
      <c r="D60" s="12" t="str">
        <f>IF(OR(A60="",B60="",C60=""),"",DATE(C60,MATCH(B60,'Categories &amp; Settings'!$J$5:$J$16,0),A60))</f>
        <v/>
      </c>
      <c r="E60" s="2"/>
      <c r="F60" s="2"/>
      <c r="G60" s="2"/>
      <c r="H60" s="2"/>
      <c r="I60" s="2"/>
      <c r="J60" s="12" t="str">
        <f>IF(OR(G60="",H60="",I60=""),"",DATE(I60,MATCH(H60,'Categories &amp; Settings'!$J$5:$J$16,0),G60))</f>
        <v/>
      </c>
      <c r="K60" s="14"/>
      <c r="L60" s="14"/>
      <c r="M60" s="4" t="str">
        <f ca="1">IF(E60="","",'Categories &amp; Settings'!$B$8&amp;TEXT(MAX(0,K60-L60),"#,##0.00")&amp;" • "&amp;IF(K60-L60&lt;=0,"Paid",IF(TODAY()&gt;J60,"Overdue",IF(L60&gt;0,"Part Paid","Open"))))</f>
        <v/>
      </c>
    </row>
    <row r="61" spans="1:13" ht="15">
      <c r="A61" s="2"/>
      <c r="B61" s="2"/>
      <c r="C61" s="2"/>
      <c r="D61" s="12" t="str">
        <f>IF(OR(A61="",B61="",C61=""),"",DATE(C61,MATCH(B61,'Categories &amp; Settings'!$J$5:$J$16,0),A61))</f>
        <v/>
      </c>
      <c r="E61" s="2"/>
      <c r="F61" s="2"/>
      <c r="G61" s="2"/>
      <c r="H61" s="2"/>
      <c r="I61" s="2"/>
      <c r="J61" s="12" t="str">
        <f>IF(OR(G61="",H61="",I61=""),"",DATE(I61,MATCH(H61,'Categories &amp; Settings'!$J$5:$J$16,0),G61))</f>
        <v/>
      </c>
      <c r="K61" s="14"/>
      <c r="L61" s="14"/>
      <c r="M61" s="4" t="str">
        <f ca="1">IF(E61="","",'Categories &amp; Settings'!$B$8&amp;TEXT(MAX(0,K61-L61),"#,##0.00")&amp;" • "&amp;IF(K61-L61&lt;=0,"Paid",IF(TODAY()&gt;J61,"Overdue",IF(L61&gt;0,"Part Paid","Open"))))</f>
        <v/>
      </c>
    </row>
    <row r="62" spans="1:13" ht="15">
      <c r="A62" s="2"/>
      <c r="B62" s="2"/>
      <c r="C62" s="2"/>
      <c r="D62" s="12" t="str">
        <f>IF(OR(A62="",B62="",C62=""),"",DATE(C62,MATCH(B62,'Categories &amp; Settings'!$J$5:$J$16,0),A62))</f>
        <v/>
      </c>
      <c r="E62" s="2"/>
      <c r="F62" s="2"/>
      <c r="G62" s="2"/>
      <c r="H62" s="2"/>
      <c r="I62" s="2"/>
      <c r="J62" s="12" t="str">
        <f>IF(OR(G62="",H62="",I62=""),"",DATE(I62,MATCH(H62,'Categories &amp; Settings'!$J$5:$J$16,0),G62))</f>
        <v/>
      </c>
      <c r="K62" s="14"/>
      <c r="L62" s="14"/>
      <c r="M62" s="4" t="str">
        <f ca="1">IF(E62="","",'Categories &amp; Settings'!$B$8&amp;TEXT(MAX(0,K62-L62),"#,##0.00")&amp;" • "&amp;IF(K62-L62&lt;=0,"Paid",IF(TODAY()&gt;J62,"Overdue",IF(L62&gt;0,"Part Paid","Open"))))</f>
        <v/>
      </c>
    </row>
    <row r="63" spans="1:13" ht="15">
      <c r="A63" s="2"/>
      <c r="B63" s="2"/>
      <c r="C63" s="2"/>
      <c r="D63" s="12" t="str">
        <f>IF(OR(A63="",B63="",C63=""),"",DATE(C63,MATCH(B63,'Categories &amp; Settings'!$J$5:$J$16,0),A63))</f>
        <v/>
      </c>
      <c r="E63" s="2"/>
      <c r="F63" s="2"/>
      <c r="G63" s="2"/>
      <c r="H63" s="2"/>
      <c r="I63" s="2"/>
      <c r="J63" s="12" t="str">
        <f>IF(OR(G63="",H63="",I63=""),"",DATE(I63,MATCH(H63,'Categories &amp; Settings'!$J$5:$J$16,0),G63))</f>
        <v/>
      </c>
      <c r="K63" s="14"/>
      <c r="L63" s="14"/>
      <c r="M63" s="4" t="str">
        <f ca="1">IF(E63="","",'Categories &amp; Settings'!$B$8&amp;TEXT(MAX(0,K63-L63),"#,##0.00")&amp;" • "&amp;IF(K63-L63&lt;=0,"Paid",IF(TODAY()&gt;J63,"Overdue",IF(L63&gt;0,"Part Paid","Open"))))</f>
        <v/>
      </c>
    </row>
    <row r="64" spans="1:13" ht="15">
      <c r="A64" s="2"/>
      <c r="B64" s="2"/>
      <c r="C64" s="2"/>
      <c r="D64" s="12" t="str">
        <f>IF(OR(A64="",B64="",C64=""),"",DATE(C64,MATCH(B64,'Categories &amp; Settings'!$J$5:$J$16,0),A64))</f>
        <v/>
      </c>
      <c r="E64" s="2"/>
      <c r="F64" s="2"/>
      <c r="G64" s="2"/>
      <c r="H64" s="2"/>
      <c r="I64" s="2"/>
      <c r="J64" s="12" t="str">
        <f>IF(OR(G64="",H64="",I64=""),"",DATE(I64,MATCH(H64,'Categories &amp; Settings'!$J$5:$J$16,0),G64))</f>
        <v/>
      </c>
      <c r="K64" s="14"/>
      <c r="L64" s="14"/>
      <c r="M64" s="4" t="str">
        <f ca="1">IF(E64="","",'Categories &amp; Settings'!$B$8&amp;TEXT(MAX(0,K64-L64),"#,##0.00")&amp;" • "&amp;IF(K64-L64&lt;=0,"Paid",IF(TODAY()&gt;J64,"Overdue",IF(L64&gt;0,"Part Paid","Open"))))</f>
        <v/>
      </c>
    </row>
    <row r="65" spans="1:13" ht="15">
      <c r="A65" s="2"/>
      <c r="B65" s="2"/>
      <c r="C65" s="2"/>
      <c r="D65" s="12" t="str">
        <f>IF(OR(A65="",B65="",C65=""),"",DATE(C65,MATCH(B65,'Categories &amp; Settings'!$J$5:$J$16,0),A65))</f>
        <v/>
      </c>
      <c r="E65" s="2"/>
      <c r="F65" s="2"/>
      <c r="G65" s="2"/>
      <c r="H65" s="2"/>
      <c r="I65" s="2"/>
      <c r="J65" s="12" t="str">
        <f>IF(OR(G65="",H65="",I65=""),"",DATE(I65,MATCH(H65,'Categories &amp; Settings'!$J$5:$J$16,0),G65))</f>
        <v/>
      </c>
      <c r="K65" s="14"/>
      <c r="L65" s="14"/>
      <c r="M65" s="4" t="str">
        <f ca="1">IF(E65="","",'Categories &amp; Settings'!$B$8&amp;TEXT(MAX(0,K65-L65),"#,##0.00")&amp;" • "&amp;IF(K65-L65&lt;=0,"Paid",IF(TODAY()&gt;J65,"Overdue",IF(L65&gt;0,"Part Paid","Open"))))</f>
        <v/>
      </c>
    </row>
    <row r="66" spans="1:13" ht="15">
      <c r="A66" s="2"/>
      <c r="B66" s="2"/>
      <c r="C66" s="2"/>
      <c r="D66" s="12" t="str">
        <f>IF(OR(A66="",B66="",C66=""),"",DATE(C66,MATCH(B66,'Categories &amp; Settings'!$J$5:$J$16,0),A66))</f>
        <v/>
      </c>
      <c r="E66" s="2"/>
      <c r="F66" s="2"/>
      <c r="G66" s="2"/>
      <c r="H66" s="2"/>
      <c r="I66" s="2"/>
      <c r="J66" s="12" t="str">
        <f>IF(OR(G66="",H66="",I66=""),"",DATE(I66,MATCH(H66,'Categories &amp; Settings'!$J$5:$J$16,0),G66))</f>
        <v/>
      </c>
      <c r="K66" s="14"/>
      <c r="L66" s="14"/>
      <c r="M66" s="4" t="str">
        <f ca="1">IF(E66="","",'Categories &amp; Settings'!$B$8&amp;TEXT(MAX(0,K66-L66),"#,##0.00")&amp;" • "&amp;IF(K66-L66&lt;=0,"Paid",IF(TODAY()&gt;J66,"Overdue",IF(L66&gt;0,"Part Paid","Open"))))</f>
        <v/>
      </c>
    </row>
    <row r="67" spans="1:13" ht="15">
      <c r="A67" s="2"/>
      <c r="B67" s="2"/>
      <c r="C67" s="2"/>
      <c r="D67" s="12" t="str">
        <f>IF(OR(A67="",B67="",C67=""),"",DATE(C67,MATCH(B67,'Categories &amp; Settings'!$J$5:$J$16,0),A67))</f>
        <v/>
      </c>
      <c r="E67" s="2"/>
      <c r="F67" s="2"/>
      <c r="G67" s="2"/>
      <c r="H67" s="2"/>
      <c r="I67" s="2"/>
      <c r="J67" s="12" t="str">
        <f>IF(OR(G67="",H67="",I67=""),"",DATE(I67,MATCH(H67,'Categories &amp; Settings'!$J$5:$J$16,0),G67))</f>
        <v/>
      </c>
      <c r="K67" s="14"/>
      <c r="L67" s="14"/>
      <c r="M67" s="4" t="str">
        <f ca="1">IF(E67="","",'Categories &amp; Settings'!$B$8&amp;TEXT(MAX(0,K67-L67),"#,##0.00")&amp;" • "&amp;IF(K67-L67&lt;=0,"Paid",IF(TODAY()&gt;J67,"Overdue",IF(L67&gt;0,"Part Paid","Open"))))</f>
        <v/>
      </c>
    </row>
    <row r="68" spans="1:13" ht="15">
      <c r="A68" s="2"/>
      <c r="B68" s="2"/>
      <c r="C68" s="2"/>
      <c r="D68" s="12" t="str">
        <f>IF(OR(A68="",B68="",C68=""),"",DATE(C68,MATCH(B68,'Categories &amp; Settings'!$J$5:$J$16,0),A68))</f>
        <v/>
      </c>
      <c r="E68" s="2"/>
      <c r="F68" s="2"/>
      <c r="G68" s="2"/>
      <c r="H68" s="2"/>
      <c r="I68" s="2"/>
      <c r="J68" s="12" t="str">
        <f>IF(OR(G68="",H68="",I68=""),"",DATE(I68,MATCH(H68,'Categories &amp; Settings'!$J$5:$J$16,0),G68))</f>
        <v/>
      </c>
      <c r="K68" s="14"/>
      <c r="L68" s="14"/>
      <c r="M68" s="4" t="str">
        <f ca="1">IF(E68="","",'Categories &amp; Settings'!$B$8&amp;TEXT(MAX(0,K68-L68),"#,##0.00")&amp;" • "&amp;IF(K68-L68&lt;=0,"Paid",IF(TODAY()&gt;J68,"Overdue",IF(L68&gt;0,"Part Paid","Open"))))</f>
        <v/>
      </c>
    </row>
    <row r="69" spans="1:13" ht="15">
      <c r="A69" s="2"/>
      <c r="B69" s="2"/>
      <c r="C69" s="2"/>
      <c r="D69" s="12" t="str">
        <f>IF(OR(A69="",B69="",C69=""),"",DATE(C69,MATCH(B69,'Categories &amp; Settings'!$J$5:$J$16,0),A69))</f>
        <v/>
      </c>
      <c r="E69" s="2"/>
      <c r="F69" s="2"/>
      <c r="G69" s="2"/>
      <c r="H69" s="2"/>
      <c r="I69" s="2"/>
      <c r="J69" s="12" t="str">
        <f>IF(OR(G69="",H69="",I69=""),"",DATE(I69,MATCH(H69,'Categories &amp; Settings'!$J$5:$J$16,0),G69))</f>
        <v/>
      </c>
      <c r="K69" s="14"/>
      <c r="L69" s="14"/>
      <c r="M69" s="4" t="str">
        <f ca="1">IF(E69="","",'Categories &amp; Settings'!$B$8&amp;TEXT(MAX(0,K69-L69),"#,##0.00")&amp;" • "&amp;IF(K69-L69&lt;=0,"Paid",IF(TODAY()&gt;J69,"Overdue",IF(L69&gt;0,"Part Paid","Open"))))</f>
        <v/>
      </c>
    </row>
    <row r="70" spans="1:13" ht="15">
      <c r="A70" s="2"/>
      <c r="B70" s="2"/>
      <c r="C70" s="2"/>
      <c r="D70" s="12" t="str">
        <f>IF(OR(A70="",B70="",C70=""),"",DATE(C70,MATCH(B70,'Categories &amp; Settings'!$J$5:$J$16,0),A70))</f>
        <v/>
      </c>
      <c r="E70" s="2"/>
      <c r="F70" s="2"/>
      <c r="G70" s="2"/>
      <c r="H70" s="2"/>
      <c r="I70" s="2"/>
      <c r="J70" s="12" t="str">
        <f>IF(OR(G70="",H70="",I70=""),"",DATE(I70,MATCH(H70,'Categories &amp; Settings'!$J$5:$J$16,0),G70))</f>
        <v/>
      </c>
      <c r="K70" s="14"/>
      <c r="L70" s="14"/>
      <c r="M70" s="4" t="str">
        <f ca="1">IF(E70="","",'Categories &amp; Settings'!$B$8&amp;TEXT(MAX(0,K70-L70),"#,##0.00")&amp;" • "&amp;IF(K70-L70&lt;=0,"Paid",IF(TODAY()&gt;J70,"Overdue",IF(L70&gt;0,"Part Paid","Open"))))</f>
        <v/>
      </c>
    </row>
    <row r="71" spans="1:13" ht="15">
      <c r="A71" s="2"/>
      <c r="B71" s="2"/>
      <c r="C71" s="2"/>
      <c r="D71" s="12" t="str">
        <f>IF(OR(A71="",B71="",C71=""),"",DATE(C71,MATCH(B71,'Categories &amp; Settings'!$J$5:$J$16,0),A71))</f>
        <v/>
      </c>
      <c r="E71" s="2"/>
      <c r="F71" s="2"/>
      <c r="G71" s="2"/>
      <c r="H71" s="2"/>
      <c r="I71" s="2"/>
      <c r="J71" s="12" t="str">
        <f>IF(OR(G71="",H71="",I71=""),"",DATE(I71,MATCH(H71,'Categories &amp; Settings'!$J$5:$J$16,0),G71))</f>
        <v/>
      </c>
      <c r="K71" s="14"/>
      <c r="L71" s="14"/>
      <c r="M71" s="4" t="str">
        <f ca="1">IF(E71="","",'Categories &amp; Settings'!$B$8&amp;TEXT(MAX(0,K71-L71),"#,##0.00")&amp;" • "&amp;IF(K71-L71&lt;=0,"Paid",IF(TODAY()&gt;J71,"Overdue",IF(L71&gt;0,"Part Paid","Open"))))</f>
        <v/>
      </c>
    </row>
    <row r="72" spans="1:13" ht="15">
      <c r="A72" s="2"/>
      <c r="B72" s="2"/>
      <c r="C72" s="2"/>
      <c r="D72" s="12" t="str">
        <f>IF(OR(A72="",B72="",C72=""),"",DATE(C72,MATCH(B72,'Categories &amp; Settings'!$J$5:$J$16,0),A72))</f>
        <v/>
      </c>
      <c r="E72" s="2"/>
      <c r="F72" s="2"/>
      <c r="G72" s="2"/>
      <c r="H72" s="2"/>
      <c r="I72" s="2"/>
      <c r="J72" s="12" t="str">
        <f>IF(OR(G72="",H72="",I72=""),"",DATE(I72,MATCH(H72,'Categories &amp; Settings'!$J$5:$J$16,0),G72))</f>
        <v/>
      </c>
      <c r="K72" s="14"/>
      <c r="L72" s="14"/>
      <c r="M72" s="4" t="str">
        <f ca="1">IF(E72="","",'Categories &amp; Settings'!$B$8&amp;TEXT(MAX(0,K72-L72),"#,##0.00")&amp;" • "&amp;IF(K72-L72&lt;=0,"Paid",IF(TODAY()&gt;J72,"Overdue",IF(L72&gt;0,"Part Paid","Open"))))</f>
        <v/>
      </c>
    </row>
    <row r="73" spans="1:13" ht="15">
      <c r="A73" s="2"/>
      <c r="B73" s="2"/>
      <c r="C73" s="2"/>
      <c r="D73" s="12" t="str">
        <f>IF(OR(A73="",B73="",C73=""),"",DATE(C73,MATCH(B73,'Categories &amp; Settings'!$J$5:$J$16,0),A73))</f>
        <v/>
      </c>
      <c r="E73" s="2"/>
      <c r="F73" s="2"/>
      <c r="G73" s="2"/>
      <c r="H73" s="2"/>
      <c r="I73" s="2"/>
      <c r="J73" s="12" t="str">
        <f>IF(OR(G73="",H73="",I73=""),"",DATE(I73,MATCH(H73,'Categories &amp; Settings'!$J$5:$J$16,0),G73))</f>
        <v/>
      </c>
      <c r="K73" s="14"/>
      <c r="L73" s="14"/>
      <c r="M73" s="4" t="str">
        <f ca="1">IF(E73="","",'Categories &amp; Settings'!$B$8&amp;TEXT(MAX(0,K73-L73),"#,##0.00")&amp;" • "&amp;IF(K73-L73&lt;=0,"Paid",IF(TODAY()&gt;J73,"Overdue",IF(L73&gt;0,"Part Paid","Open"))))</f>
        <v/>
      </c>
    </row>
    <row r="74" spans="1:13" ht="15">
      <c r="A74" s="2"/>
      <c r="B74" s="2"/>
      <c r="C74" s="2"/>
      <c r="D74" s="12" t="str">
        <f>IF(OR(A74="",B74="",C74=""),"",DATE(C74,MATCH(B74,'Categories &amp; Settings'!$J$5:$J$16,0),A74))</f>
        <v/>
      </c>
      <c r="E74" s="2"/>
      <c r="F74" s="2"/>
      <c r="G74" s="2"/>
      <c r="H74" s="2"/>
      <c r="I74" s="2"/>
      <c r="J74" s="12" t="str">
        <f>IF(OR(G74="",H74="",I74=""),"",DATE(I74,MATCH(H74,'Categories &amp; Settings'!$J$5:$J$16,0),G74))</f>
        <v/>
      </c>
      <c r="K74" s="14"/>
      <c r="L74" s="14"/>
      <c r="M74" s="4" t="str">
        <f ca="1">IF(E74="","",'Categories &amp; Settings'!$B$8&amp;TEXT(MAX(0,K74-L74),"#,##0.00")&amp;" • "&amp;IF(K74-L74&lt;=0,"Paid",IF(TODAY()&gt;J74,"Overdue",IF(L74&gt;0,"Part Paid","Open"))))</f>
        <v/>
      </c>
    </row>
    <row r="75" spans="1:13" ht="15">
      <c r="A75" s="2"/>
      <c r="B75" s="2"/>
      <c r="C75" s="2"/>
      <c r="D75" s="12" t="str">
        <f>IF(OR(A75="",B75="",C75=""),"",DATE(C75,MATCH(B75,'Categories &amp; Settings'!$J$5:$J$16,0),A75))</f>
        <v/>
      </c>
      <c r="E75" s="2"/>
      <c r="F75" s="2"/>
      <c r="G75" s="2"/>
      <c r="H75" s="2"/>
      <c r="I75" s="2"/>
      <c r="J75" s="12" t="str">
        <f>IF(OR(G75="",H75="",I75=""),"",DATE(I75,MATCH(H75,'Categories &amp; Settings'!$J$5:$J$16,0),G75))</f>
        <v/>
      </c>
      <c r="K75" s="14"/>
      <c r="L75" s="14"/>
      <c r="M75" s="4" t="str">
        <f ca="1">IF(E75="","",'Categories &amp; Settings'!$B$8&amp;TEXT(MAX(0,K75-L75),"#,##0.00")&amp;" • "&amp;IF(K75-L75&lt;=0,"Paid",IF(TODAY()&gt;J75,"Overdue",IF(L75&gt;0,"Part Paid","Open"))))</f>
        <v/>
      </c>
    </row>
    <row r="76" spans="1:13" ht="15">
      <c r="A76" s="2"/>
      <c r="B76" s="2"/>
      <c r="C76" s="2"/>
      <c r="D76" s="12" t="str">
        <f>IF(OR(A76="",B76="",C76=""),"",DATE(C76,MATCH(B76,'Categories &amp; Settings'!$J$5:$J$16,0),A76))</f>
        <v/>
      </c>
      <c r="E76" s="2"/>
      <c r="F76" s="2"/>
      <c r="G76" s="2"/>
      <c r="H76" s="2"/>
      <c r="I76" s="2"/>
      <c r="J76" s="12" t="str">
        <f>IF(OR(G76="",H76="",I76=""),"",DATE(I76,MATCH(H76,'Categories &amp; Settings'!$J$5:$J$16,0),G76))</f>
        <v/>
      </c>
      <c r="K76" s="14"/>
      <c r="L76" s="14"/>
      <c r="M76" s="4" t="str">
        <f ca="1">IF(E76="","",'Categories &amp; Settings'!$B$8&amp;TEXT(MAX(0,K76-L76),"#,##0.00")&amp;" • "&amp;IF(K76-L76&lt;=0,"Paid",IF(TODAY()&gt;J76,"Overdue",IF(L76&gt;0,"Part Paid","Open"))))</f>
        <v/>
      </c>
    </row>
    <row r="77" spans="1:13" ht="15">
      <c r="A77" s="2"/>
      <c r="B77" s="2"/>
      <c r="C77" s="2"/>
      <c r="D77" s="12" t="str">
        <f>IF(OR(A77="",B77="",C77=""),"",DATE(C77,MATCH(B77,'Categories &amp; Settings'!$J$5:$J$16,0),A77))</f>
        <v/>
      </c>
      <c r="E77" s="2"/>
      <c r="F77" s="2"/>
      <c r="G77" s="2"/>
      <c r="H77" s="2"/>
      <c r="I77" s="2"/>
      <c r="J77" s="12" t="str">
        <f>IF(OR(G77="",H77="",I77=""),"",DATE(I77,MATCH(H77,'Categories &amp; Settings'!$J$5:$J$16,0),G77))</f>
        <v/>
      </c>
      <c r="K77" s="14"/>
      <c r="L77" s="14"/>
      <c r="M77" s="4" t="str">
        <f ca="1">IF(E77="","",'Categories &amp; Settings'!$B$8&amp;TEXT(MAX(0,K77-L77),"#,##0.00")&amp;" • "&amp;IF(K77-L77&lt;=0,"Paid",IF(TODAY()&gt;J77,"Overdue",IF(L77&gt;0,"Part Paid","Open"))))</f>
        <v/>
      </c>
    </row>
    <row r="78" spans="1:13" ht="15">
      <c r="A78" s="2"/>
      <c r="B78" s="2"/>
      <c r="C78" s="2"/>
      <c r="D78" s="12" t="str">
        <f>IF(OR(A78="",B78="",C78=""),"",DATE(C78,MATCH(B78,'Categories &amp; Settings'!$J$5:$J$16,0),A78))</f>
        <v/>
      </c>
      <c r="E78" s="2"/>
      <c r="F78" s="2"/>
      <c r="G78" s="2"/>
      <c r="H78" s="2"/>
      <c r="I78" s="2"/>
      <c r="J78" s="12" t="str">
        <f>IF(OR(G78="",H78="",I78=""),"",DATE(I78,MATCH(H78,'Categories &amp; Settings'!$J$5:$J$16,0),G78))</f>
        <v/>
      </c>
      <c r="K78" s="14"/>
      <c r="L78" s="14"/>
      <c r="M78" s="4" t="str">
        <f ca="1">IF(E78="","",'Categories &amp; Settings'!$B$8&amp;TEXT(MAX(0,K78-L78),"#,##0.00")&amp;" • "&amp;IF(K78-L78&lt;=0,"Paid",IF(TODAY()&gt;J78,"Overdue",IF(L78&gt;0,"Part Paid","Open"))))</f>
        <v/>
      </c>
    </row>
    <row r="79" spans="1:13" ht="15">
      <c r="A79" s="2"/>
      <c r="B79" s="2"/>
      <c r="C79" s="2"/>
      <c r="D79" s="12" t="str">
        <f>IF(OR(A79="",B79="",C79=""),"",DATE(C79,MATCH(B79,'Categories &amp; Settings'!$J$5:$J$16,0),A79))</f>
        <v/>
      </c>
      <c r="E79" s="2"/>
      <c r="F79" s="2"/>
      <c r="G79" s="2"/>
      <c r="H79" s="2"/>
      <c r="I79" s="2"/>
      <c r="J79" s="12" t="str">
        <f>IF(OR(G79="",H79="",I79=""),"",DATE(I79,MATCH(H79,'Categories &amp; Settings'!$J$5:$J$16,0),G79))</f>
        <v/>
      </c>
      <c r="K79" s="14"/>
      <c r="L79" s="14"/>
      <c r="M79" s="4" t="str">
        <f ca="1">IF(E79="","",'Categories &amp; Settings'!$B$8&amp;TEXT(MAX(0,K79-L79),"#,##0.00")&amp;" • "&amp;IF(K79-L79&lt;=0,"Paid",IF(TODAY()&gt;J79,"Overdue",IF(L79&gt;0,"Part Paid","Open"))))</f>
        <v/>
      </c>
    </row>
    <row r="80" spans="1:13" ht="15">
      <c r="A80" s="2"/>
      <c r="B80" s="2"/>
      <c r="C80" s="2"/>
      <c r="D80" s="12" t="str">
        <f>IF(OR(A80="",B80="",C80=""),"",DATE(C80,MATCH(B80,'Categories &amp; Settings'!$J$5:$J$16,0),A80))</f>
        <v/>
      </c>
      <c r="E80" s="2"/>
      <c r="F80" s="2"/>
      <c r="G80" s="2"/>
      <c r="H80" s="2"/>
      <c r="I80" s="2"/>
      <c r="J80" s="12" t="str">
        <f>IF(OR(G80="",H80="",I80=""),"",DATE(I80,MATCH(H80,'Categories &amp; Settings'!$J$5:$J$16,0),G80))</f>
        <v/>
      </c>
      <c r="K80" s="14"/>
      <c r="L80" s="14"/>
      <c r="M80" s="4" t="str">
        <f ca="1">IF(E80="","",'Categories &amp; Settings'!$B$8&amp;TEXT(MAX(0,K80-L80),"#,##0.00")&amp;" • "&amp;IF(K80-L80&lt;=0,"Paid",IF(TODAY()&gt;J80,"Overdue",IF(L80&gt;0,"Part Paid","Open"))))</f>
        <v/>
      </c>
    </row>
    <row r="81" spans="1:13" ht="15">
      <c r="A81" s="2"/>
      <c r="B81" s="2"/>
      <c r="C81" s="2"/>
      <c r="D81" s="12" t="str">
        <f>IF(OR(A81="",B81="",C81=""),"",DATE(C81,MATCH(B81,'Categories &amp; Settings'!$J$5:$J$16,0),A81))</f>
        <v/>
      </c>
      <c r="E81" s="2"/>
      <c r="F81" s="2"/>
      <c r="G81" s="2"/>
      <c r="H81" s="2"/>
      <c r="I81" s="2"/>
      <c r="J81" s="12" t="str">
        <f>IF(OR(G81="",H81="",I81=""),"",DATE(I81,MATCH(H81,'Categories &amp; Settings'!$J$5:$J$16,0),G81))</f>
        <v/>
      </c>
      <c r="K81" s="14"/>
      <c r="L81" s="14"/>
      <c r="M81" s="4" t="str">
        <f ca="1">IF(E81="","",'Categories &amp; Settings'!$B$8&amp;TEXT(MAX(0,K81-L81),"#,##0.00")&amp;" • "&amp;IF(K81-L81&lt;=0,"Paid",IF(TODAY()&gt;J81,"Overdue",IF(L81&gt;0,"Part Paid","Open"))))</f>
        <v/>
      </c>
    </row>
    <row r="82" spans="1:13" ht="15">
      <c r="A82" s="2"/>
      <c r="B82" s="2"/>
      <c r="C82" s="2"/>
      <c r="D82" s="12" t="str">
        <f>IF(OR(A82="",B82="",C82=""),"",DATE(C82,MATCH(B82,'Categories &amp; Settings'!$J$5:$J$16,0),A82))</f>
        <v/>
      </c>
      <c r="E82" s="2"/>
      <c r="F82" s="2"/>
      <c r="G82" s="2"/>
      <c r="H82" s="2"/>
      <c r="I82" s="2"/>
      <c r="J82" s="12" t="str">
        <f>IF(OR(G82="",H82="",I82=""),"",DATE(I82,MATCH(H82,'Categories &amp; Settings'!$J$5:$J$16,0),G82))</f>
        <v/>
      </c>
      <c r="K82" s="14"/>
      <c r="L82" s="14"/>
      <c r="M82" s="4" t="str">
        <f ca="1">IF(E82="","",'Categories &amp; Settings'!$B$8&amp;TEXT(MAX(0,K82-L82),"#,##0.00")&amp;" • "&amp;IF(K82-L82&lt;=0,"Paid",IF(TODAY()&gt;J82,"Overdue",IF(L82&gt;0,"Part Paid","Open"))))</f>
        <v/>
      </c>
    </row>
    <row r="83" spans="1:13" ht="15">
      <c r="A83" s="2"/>
      <c r="B83" s="2"/>
      <c r="C83" s="2"/>
      <c r="D83" s="12" t="str">
        <f>IF(OR(A83="",B83="",C83=""),"",DATE(C83,MATCH(B83,'Categories &amp; Settings'!$J$5:$J$16,0),A83))</f>
        <v/>
      </c>
      <c r="E83" s="2"/>
      <c r="F83" s="2"/>
      <c r="G83" s="2"/>
      <c r="H83" s="2"/>
      <c r="I83" s="2"/>
      <c r="J83" s="12" t="str">
        <f>IF(OR(G83="",H83="",I83=""),"",DATE(I83,MATCH(H83,'Categories &amp; Settings'!$J$5:$J$16,0),G83))</f>
        <v/>
      </c>
      <c r="K83" s="14"/>
      <c r="L83" s="14"/>
      <c r="M83" s="4" t="str">
        <f ca="1">IF(E83="","",'Categories &amp; Settings'!$B$8&amp;TEXT(MAX(0,K83-L83),"#,##0.00")&amp;" • "&amp;IF(K83-L83&lt;=0,"Paid",IF(TODAY()&gt;J83,"Overdue",IF(L83&gt;0,"Part Paid","Open"))))</f>
        <v/>
      </c>
    </row>
    <row r="84" spans="1:13" ht="15">
      <c r="A84" s="2"/>
      <c r="B84" s="2"/>
      <c r="C84" s="2"/>
      <c r="D84" s="12" t="str">
        <f>IF(OR(A84="",B84="",C84=""),"",DATE(C84,MATCH(B84,'Categories &amp; Settings'!$J$5:$J$16,0),A84))</f>
        <v/>
      </c>
      <c r="E84" s="2"/>
      <c r="F84" s="2"/>
      <c r="G84" s="2"/>
      <c r="H84" s="2"/>
      <c r="I84" s="2"/>
      <c r="J84" s="12" t="str">
        <f>IF(OR(G84="",H84="",I84=""),"",DATE(I84,MATCH(H84,'Categories &amp; Settings'!$J$5:$J$16,0),G84))</f>
        <v/>
      </c>
      <c r="K84" s="14"/>
      <c r="L84" s="14"/>
      <c r="M84" s="4" t="str">
        <f ca="1">IF(E84="","",'Categories &amp; Settings'!$B$8&amp;TEXT(MAX(0,K84-L84),"#,##0.00")&amp;" • "&amp;IF(K84-L84&lt;=0,"Paid",IF(TODAY()&gt;J84,"Overdue",IF(L84&gt;0,"Part Paid","Open"))))</f>
        <v/>
      </c>
    </row>
    <row r="85" spans="1:13" ht="15">
      <c r="A85" s="2"/>
      <c r="B85" s="2"/>
      <c r="C85" s="2"/>
      <c r="D85" s="12" t="str">
        <f>IF(OR(A85="",B85="",C85=""),"",DATE(C85,MATCH(B85,'Categories &amp; Settings'!$J$5:$J$16,0),A85))</f>
        <v/>
      </c>
      <c r="E85" s="2"/>
      <c r="F85" s="2"/>
      <c r="G85" s="2"/>
      <c r="H85" s="2"/>
      <c r="I85" s="2"/>
      <c r="J85" s="12" t="str">
        <f>IF(OR(G85="",H85="",I85=""),"",DATE(I85,MATCH(H85,'Categories &amp; Settings'!$J$5:$J$16,0),G85))</f>
        <v/>
      </c>
      <c r="K85" s="14"/>
      <c r="L85" s="14"/>
      <c r="M85" s="4" t="str">
        <f ca="1">IF(E85="","",'Categories &amp; Settings'!$B$8&amp;TEXT(MAX(0,K85-L85),"#,##0.00")&amp;" • "&amp;IF(K85-L85&lt;=0,"Paid",IF(TODAY()&gt;J85,"Overdue",IF(L85&gt;0,"Part Paid","Open"))))</f>
        <v/>
      </c>
    </row>
    <row r="86" spans="1:13" ht="15">
      <c r="A86" s="2"/>
      <c r="B86" s="2"/>
      <c r="C86" s="2"/>
      <c r="D86" s="12" t="str">
        <f>IF(OR(A86="",B86="",C86=""),"",DATE(C86,MATCH(B86,'Categories &amp; Settings'!$J$5:$J$16,0),A86))</f>
        <v/>
      </c>
      <c r="E86" s="2"/>
      <c r="F86" s="2"/>
      <c r="G86" s="2"/>
      <c r="H86" s="2"/>
      <c r="I86" s="2"/>
      <c r="J86" s="12" t="str">
        <f>IF(OR(G86="",H86="",I86=""),"",DATE(I86,MATCH(H86,'Categories &amp; Settings'!$J$5:$J$16,0),G86))</f>
        <v/>
      </c>
      <c r="K86" s="14"/>
      <c r="L86" s="14"/>
      <c r="M86" s="4" t="str">
        <f ca="1">IF(E86="","",'Categories &amp; Settings'!$B$8&amp;TEXT(MAX(0,K86-L86),"#,##0.00")&amp;" • "&amp;IF(K86-L86&lt;=0,"Paid",IF(TODAY()&gt;J86,"Overdue",IF(L86&gt;0,"Part Paid","Open"))))</f>
        <v/>
      </c>
    </row>
    <row r="87" spans="1:13" ht="15">
      <c r="A87" s="2"/>
      <c r="B87" s="2"/>
      <c r="C87" s="2"/>
      <c r="D87" s="12" t="str">
        <f>IF(OR(A87="",B87="",C87=""),"",DATE(C87,MATCH(B87,'Categories &amp; Settings'!$J$5:$J$16,0),A87))</f>
        <v/>
      </c>
      <c r="E87" s="2"/>
      <c r="F87" s="2"/>
      <c r="G87" s="2"/>
      <c r="H87" s="2"/>
      <c r="I87" s="2"/>
      <c r="J87" s="12" t="str">
        <f>IF(OR(G87="",H87="",I87=""),"",DATE(I87,MATCH(H87,'Categories &amp; Settings'!$J$5:$J$16,0),G87))</f>
        <v/>
      </c>
      <c r="K87" s="14"/>
      <c r="L87" s="14"/>
      <c r="M87" s="4" t="str">
        <f ca="1">IF(E87="","",'Categories &amp; Settings'!$B$8&amp;TEXT(MAX(0,K87-L87),"#,##0.00")&amp;" • "&amp;IF(K87-L87&lt;=0,"Paid",IF(TODAY()&gt;J87,"Overdue",IF(L87&gt;0,"Part Paid","Open"))))</f>
        <v/>
      </c>
    </row>
    <row r="88" spans="1:13" ht="15">
      <c r="A88" s="2"/>
      <c r="B88" s="2"/>
      <c r="C88" s="2"/>
      <c r="D88" s="12" t="str">
        <f>IF(OR(A88="",B88="",C88=""),"",DATE(C88,MATCH(B88,'Categories &amp; Settings'!$J$5:$J$16,0),A88))</f>
        <v/>
      </c>
      <c r="E88" s="2"/>
      <c r="F88" s="2"/>
      <c r="G88" s="2"/>
      <c r="H88" s="2"/>
      <c r="I88" s="2"/>
      <c r="J88" s="12" t="str">
        <f>IF(OR(G88="",H88="",I88=""),"",DATE(I88,MATCH(H88,'Categories &amp; Settings'!$J$5:$J$16,0),G88))</f>
        <v/>
      </c>
      <c r="K88" s="14"/>
      <c r="L88" s="14"/>
      <c r="M88" s="4" t="str">
        <f ca="1">IF(E88="","",'Categories &amp; Settings'!$B$8&amp;TEXT(MAX(0,K88-L88),"#,##0.00")&amp;" • "&amp;IF(K88-L88&lt;=0,"Paid",IF(TODAY()&gt;J88,"Overdue",IF(L88&gt;0,"Part Paid","Open"))))</f>
        <v/>
      </c>
    </row>
    <row r="89" spans="1:13" ht="15">
      <c r="A89" s="2"/>
      <c r="B89" s="2"/>
      <c r="C89" s="2"/>
      <c r="D89" s="12" t="str">
        <f>IF(OR(A89="",B89="",C89=""),"",DATE(C89,MATCH(B89,'Categories &amp; Settings'!$J$5:$J$16,0),A89))</f>
        <v/>
      </c>
      <c r="E89" s="2"/>
      <c r="F89" s="2"/>
      <c r="G89" s="2"/>
      <c r="H89" s="2"/>
      <c r="I89" s="2"/>
      <c r="J89" s="12" t="str">
        <f>IF(OR(G89="",H89="",I89=""),"",DATE(I89,MATCH(H89,'Categories &amp; Settings'!$J$5:$J$16,0),G89))</f>
        <v/>
      </c>
      <c r="K89" s="14"/>
      <c r="L89" s="14"/>
      <c r="M89" s="4" t="str">
        <f ca="1">IF(E89="","",'Categories &amp; Settings'!$B$8&amp;TEXT(MAX(0,K89-L89),"#,##0.00")&amp;" • "&amp;IF(K89-L89&lt;=0,"Paid",IF(TODAY()&gt;J89,"Overdue",IF(L89&gt;0,"Part Paid","Open"))))</f>
        <v/>
      </c>
    </row>
    <row r="90" spans="1:13" ht="15">
      <c r="A90" s="2"/>
      <c r="B90" s="2"/>
      <c r="C90" s="2"/>
      <c r="D90" s="12" t="str">
        <f>IF(OR(A90="",B90="",C90=""),"",DATE(C90,MATCH(B90,'Categories &amp; Settings'!$J$5:$J$16,0),A90))</f>
        <v/>
      </c>
      <c r="E90" s="2"/>
      <c r="F90" s="2"/>
      <c r="G90" s="2"/>
      <c r="H90" s="2"/>
      <c r="I90" s="2"/>
      <c r="J90" s="12" t="str">
        <f>IF(OR(G90="",H90="",I90=""),"",DATE(I90,MATCH(H90,'Categories &amp; Settings'!$J$5:$J$16,0),G90))</f>
        <v/>
      </c>
      <c r="K90" s="14"/>
      <c r="L90" s="14"/>
      <c r="M90" s="4" t="str">
        <f ca="1">IF(E90="","",'Categories &amp; Settings'!$B$8&amp;TEXT(MAX(0,K90-L90),"#,##0.00")&amp;" • "&amp;IF(K90-L90&lt;=0,"Paid",IF(TODAY()&gt;J90,"Overdue",IF(L90&gt;0,"Part Paid","Open"))))</f>
        <v/>
      </c>
    </row>
    <row r="91" spans="1:13" ht="15">
      <c r="A91" s="2"/>
      <c r="B91" s="2"/>
      <c r="C91" s="2"/>
      <c r="D91" s="12" t="str">
        <f>IF(OR(A91="",B91="",C91=""),"",DATE(C91,MATCH(B91,'Categories &amp; Settings'!$J$5:$J$16,0),A91))</f>
        <v/>
      </c>
      <c r="E91" s="2"/>
      <c r="F91" s="2"/>
      <c r="G91" s="2"/>
      <c r="H91" s="2"/>
      <c r="I91" s="2"/>
      <c r="J91" s="12" t="str">
        <f>IF(OR(G91="",H91="",I91=""),"",DATE(I91,MATCH(H91,'Categories &amp; Settings'!$J$5:$J$16,0),G91))</f>
        <v/>
      </c>
      <c r="K91" s="14"/>
      <c r="L91" s="14"/>
      <c r="M91" s="4" t="str">
        <f ca="1">IF(E91="","",'Categories &amp; Settings'!$B$8&amp;TEXT(MAX(0,K91-L91),"#,##0.00")&amp;" • "&amp;IF(K91-L91&lt;=0,"Paid",IF(TODAY()&gt;J91,"Overdue",IF(L91&gt;0,"Part Paid","Open"))))</f>
        <v/>
      </c>
    </row>
    <row r="92" spans="1:13" ht="15">
      <c r="A92" s="2"/>
      <c r="B92" s="2"/>
      <c r="C92" s="2"/>
      <c r="D92" s="12" t="str">
        <f>IF(OR(A92="",B92="",C92=""),"",DATE(C92,MATCH(B92,'Categories &amp; Settings'!$J$5:$J$16,0),A92))</f>
        <v/>
      </c>
      <c r="E92" s="2"/>
      <c r="F92" s="2"/>
      <c r="G92" s="2"/>
      <c r="H92" s="2"/>
      <c r="I92" s="2"/>
      <c r="J92" s="12" t="str">
        <f>IF(OR(G92="",H92="",I92=""),"",DATE(I92,MATCH(H92,'Categories &amp; Settings'!$J$5:$J$16,0),G92))</f>
        <v/>
      </c>
      <c r="K92" s="14"/>
      <c r="L92" s="14"/>
      <c r="M92" s="4" t="str">
        <f ca="1">IF(E92="","",'Categories &amp; Settings'!$B$8&amp;TEXT(MAX(0,K92-L92),"#,##0.00")&amp;" • "&amp;IF(K92-L92&lt;=0,"Paid",IF(TODAY()&gt;J92,"Overdue",IF(L92&gt;0,"Part Paid","Open"))))</f>
        <v/>
      </c>
    </row>
    <row r="93" spans="1:13" ht="15">
      <c r="A93" s="2"/>
      <c r="B93" s="2"/>
      <c r="C93" s="2"/>
      <c r="D93" s="12" t="str">
        <f>IF(OR(A93="",B93="",C93=""),"",DATE(C93,MATCH(B93,'Categories &amp; Settings'!$J$5:$J$16,0),A93))</f>
        <v/>
      </c>
      <c r="E93" s="2"/>
      <c r="F93" s="2"/>
      <c r="G93" s="2"/>
      <c r="H93" s="2"/>
      <c r="I93" s="2"/>
      <c r="J93" s="12" t="str">
        <f>IF(OR(G93="",H93="",I93=""),"",DATE(I93,MATCH(H93,'Categories &amp; Settings'!$J$5:$J$16,0),G93))</f>
        <v/>
      </c>
      <c r="K93" s="14"/>
      <c r="L93" s="14"/>
      <c r="M93" s="4" t="str">
        <f ca="1">IF(E93="","",'Categories &amp; Settings'!$B$8&amp;TEXT(MAX(0,K93-L93),"#,##0.00")&amp;" • "&amp;IF(K93-L93&lt;=0,"Paid",IF(TODAY()&gt;J93,"Overdue",IF(L93&gt;0,"Part Paid","Open"))))</f>
        <v/>
      </c>
    </row>
    <row r="94" spans="1:13" ht="15">
      <c r="A94" s="2"/>
      <c r="B94" s="2"/>
      <c r="C94" s="2"/>
      <c r="D94" s="12" t="str">
        <f>IF(OR(A94="",B94="",C94=""),"",DATE(C94,MATCH(B94,'Categories &amp; Settings'!$J$5:$J$16,0),A94))</f>
        <v/>
      </c>
      <c r="E94" s="2"/>
      <c r="F94" s="2"/>
      <c r="G94" s="2"/>
      <c r="H94" s="2"/>
      <c r="I94" s="2"/>
      <c r="J94" s="12" t="str">
        <f>IF(OR(G94="",H94="",I94=""),"",DATE(I94,MATCH(H94,'Categories &amp; Settings'!$J$5:$J$16,0),G94))</f>
        <v/>
      </c>
      <c r="K94" s="14"/>
      <c r="L94" s="14"/>
      <c r="M94" s="4" t="str">
        <f ca="1">IF(E94="","",'Categories &amp; Settings'!$B$8&amp;TEXT(MAX(0,K94-L94),"#,##0.00")&amp;" • "&amp;IF(K94-L94&lt;=0,"Paid",IF(TODAY()&gt;J94,"Overdue",IF(L94&gt;0,"Part Paid","Open"))))</f>
        <v/>
      </c>
    </row>
    <row r="95" spans="1:13" ht="15">
      <c r="A95" s="2"/>
      <c r="B95" s="2"/>
      <c r="C95" s="2"/>
      <c r="D95" s="12" t="str">
        <f>IF(OR(A95="",B95="",C95=""),"",DATE(C95,MATCH(B95,'Categories &amp; Settings'!$J$5:$J$16,0),A95))</f>
        <v/>
      </c>
      <c r="E95" s="2"/>
      <c r="F95" s="2"/>
      <c r="G95" s="2"/>
      <c r="H95" s="2"/>
      <c r="I95" s="2"/>
      <c r="J95" s="12" t="str">
        <f>IF(OR(G95="",H95="",I95=""),"",DATE(I95,MATCH(H95,'Categories &amp; Settings'!$J$5:$J$16,0),G95))</f>
        <v/>
      </c>
      <c r="K95" s="14"/>
      <c r="L95" s="14"/>
      <c r="M95" s="4" t="str">
        <f ca="1">IF(E95="","",'Categories &amp; Settings'!$B$8&amp;TEXT(MAX(0,K95-L95),"#,##0.00")&amp;" • "&amp;IF(K95-L95&lt;=0,"Paid",IF(TODAY()&gt;J95,"Overdue",IF(L95&gt;0,"Part Paid","Open"))))</f>
        <v/>
      </c>
    </row>
    <row r="96" spans="1:13" ht="15">
      <c r="A96" s="2"/>
      <c r="B96" s="2"/>
      <c r="C96" s="2"/>
      <c r="D96" s="12" t="str">
        <f>IF(OR(A96="",B96="",C96=""),"",DATE(C96,MATCH(B96,'Categories &amp; Settings'!$J$5:$J$16,0),A96))</f>
        <v/>
      </c>
      <c r="E96" s="2"/>
      <c r="F96" s="2"/>
      <c r="G96" s="2"/>
      <c r="H96" s="2"/>
      <c r="I96" s="2"/>
      <c r="J96" s="12" t="str">
        <f>IF(OR(G96="",H96="",I96=""),"",DATE(I96,MATCH(H96,'Categories &amp; Settings'!$J$5:$J$16,0),G96))</f>
        <v/>
      </c>
      <c r="K96" s="14"/>
      <c r="L96" s="14"/>
      <c r="M96" s="4" t="str">
        <f ca="1">IF(E96="","",'Categories &amp; Settings'!$B$8&amp;TEXT(MAX(0,K96-L96),"#,##0.00")&amp;" • "&amp;IF(K96-L96&lt;=0,"Paid",IF(TODAY()&gt;J96,"Overdue",IF(L96&gt;0,"Part Paid","Open"))))</f>
        <v/>
      </c>
    </row>
    <row r="97" spans="1:13" ht="15">
      <c r="A97" s="2"/>
      <c r="B97" s="2"/>
      <c r="C97" s="2"/>
      <c r="D97" s="12" t="str">
        <f>IF(OR(A97="",B97="",C97=""),"",DATE(C97,MATCH(B97,'Categories &amp; Settings'!$J$5:$J$16,0),A97))</f>
        <v/>
      </c>
      <c r="E97" s="2"/>
      <c r="F97" s="2"/>
      <c r="G97" s="2"/>
      <c r="H97" s="2"/>
      <c r="I97" s="2"/>
      <c r="J97" s="12" t="str">
        <f>IF(OR(G97="",H97="",I97=""),"",DATE(I97,MATCH(H97,'Categories &amp; Settings'!$J$5:$J$16,0),G97))</f>
        <v/>
      </c>
      <c r="K97" s="14"/>
      <c r="L97" s="14"/>
      <c r="M97" s="4" t="str">
        <f ca="1">IF(E97="","",'Categories &amp; Settings'!$B$8&amp;TEXT(MAX(0,K97-L97),"#,##0.00")&amp;" • "&amp;IF(K97-L97&lt;=0,"Paid",IF(TODAY()&gt;J97,"Overdue",IF(L97&gt;0,"Part Paid","Open"))))</f>
        <v/>
      </c>
    </row>
    <row r="98" spans="1:13" ht="15">
      <c r="A98" s="2"/>
      <c r="B98" s="2"/>
      <c r="C98" s="2"/>
      <c r="D98" s="12" t="str">
        <f>IF(OR(A98="",B98="",C98=""),"",DATE(C98,MATCH(B98,'Categories &amp; Settings'!$J$5:$J$16,0),A98))</f>
        <v/>
      </c>
      <c r="E98" s="2"/>
      <c r="F98" s="2"/>
      <c r="G98" s="2"/>
      <c r="H98" s="2"/>
      <c r="I98" s="2"/>
      <c r="J98" s="12" t="str">
        <f>IF(OR(G98="",H98="",I98=""),"",DATE(I98,MATCH(H98,'Categories &amp; Settings'!$J$5:$J$16,0),G98))</f>
        <v/>
      </c>
      <c r="K98" s="14"/>
      <c r="L98" s="14"/>
      <c r="M98" s="4" t="str">
        <f ca="1">IF(E98="","",'Categories &amp; Settings'!$B$8&amp;TEXT(MAX(0,K98-L98),"#,##0.00")&amp;" • "&amp;IF(K98-L98&lt;=0,"Paid",IF(TODAY()&gt;J98,"Overdue",IF(L98&gt;0,"Part Paid","Open"))))</f>
        <v/>
      </c>
    </row>
    <row r="99" spans="1:13" ht="15">
      <c r="A99" s="2"/>
      <c r="B99" s="2"/>
      <c r="C99" s="2"/>
      <c r="D99" s="12" t="str">
        <f>IF(OR(A99="",B99="",C99=""),"",DATE(C99,MATCH(B99,'Categories &amp; Settings'!$J$5:$J$16,0),A99))</f>
        <v/>
      </c>
      <c r="E99" s="2"/>
      <c r="F99" s="2"/>
      <c r="G99" s="2"/>
      <c r="H99" s="2"/>
      <c r="I99" s="2"/>
      <c r="J99" s="12" t="str">
        <f>IF(OR(G99="",H99="",I99=""),"",DATE(I99,MATCH(H99,'Categories &amp; Settings'!$J$5:$J$16,0),G99))</f>
        <v/>
      </c>
      <c r="K99" s="14"/>
      <c r="L99" s="14"/>
      <c r="M99" s="4" t="str">
        <f ca="1">IF(E99="","",'Categories &amp; Settings'!$B$8&amp;TEXT(MAX(0,K99-L99),"#,##0.00")&amp;" • "&amp;IF(K99-L99&lt;=0,"Paid",IF(TODAY()&gt;J99,"Overdue",IF(L99&gt;0,"Part Paid","Open"))))</f>
        <v/>
      </c>
    </row>
    <row r="100" spans="1:13" ht="15">
      <c r="A100" s="2"/>
      <c r="B100" s="2"/>
      <c r="C100" s="2"/>
      <c r="D100" s="12" t="str">
        <f>IF(OR(A100="",B100="",C100=""),"",DATE(C100,MATCH(B100,'Categories &amp; Settings'!$J$5:$J$16,0),A100))</f>
        <v/>
      </c>
      <c r="E100" s="2"/>
      <c r="F100" s="2"/>
      <c r="G100" s="2"/>
      <c r="H100" s="2"/>
      <c r="I100" s="2"/>
      <c r="J100" s="12" t="str">
        <f>IF(OR(G100="",H100="",I100=""),"",DATE(I100,MATCH(H100,'Categories &amp; Settings'!$J$5:$J$16,0),G100))</f>
        <v/>
      </c>
      <c r="K100" s="14"/>
      <c r="L100" s="14"/>
      <c r="M100" s="4" t="str">
        <f ca="1">IF(E100="","",'Categories &amp; Settings'!$B$8&amp;TEXT(MAX(0,K100-L100),"#,##0.00")&amp;" • "&amp;IF(K100-L100&lt;=0,"Paid",IF(TODAY()&gt;J100,"Overdue",IF(L100&gt;0,"Part Paid","Open"))))</f>
        <v/>
      </c>
    </row>
    <row r="101" spans="1:13" ht="15">
      <c r="A101" s="2"/>
      <c r="B101" s="2"/>
      <c r="C101" s="2"/>
      <c r="D101" s="12" t="str">
        <f>IF(OR(A101="",B101="",C101=""),"",DATE(C101,MATCH(B101,'Categories &amp; Settings'!$J$5:$J$16,0),A101))</f>
        <v/>
      </c>
      <c r="E101" s="2"/>
      <c r="F101" s="2"/>
      <c r="G101" s="2"/>
      <c r="H101" s="2"/>
      <c r="I101" s="2"/>
      <c r="J101" s="12" t="str">
        <f>IF(OR(G101="",H101="",I101=""),"",DATE(I101,MATCH(H101,'Categories &amp; Settings'!$J$5:$J$16,0),G101))</f>
        <v/>
      </c>
      <c r="K101" s="14"/>
      <c r="L101" s="14"/>
      <c r="M101" s="4" t="str">
        <f ca="1">IF(E101="","",'Categories &amp; Settings'!$B$8&amp;TEXT(MAX(0,K101-L101),"#,##0.00")&amp;" • "&amp;IF(K101-L101&lt;=0,"Paid",IF(TODAY()&gt;J101,"Overdue",IF(L101&gt;0,"Part Paid","Open"))))</f>
        <v/>
      </c>
    </row>
    <row r="102" spans="1:13" ht="15">
      <c r="A102" s="2"/>
      <c r="B102" s="2"/>
      <c r="C102" s="2"/>
      <c r="D102" s="12" t="str">
        <f>IF(OR(A102="",B102="",C102=""),"",DATE(C102,MATCH(B102,'Categories &amp; Settings'!$J$5:$J$16,0),A102))</f>
        <v/>
      </c>
      <c r="E102" s="2"/>
      <c r="F102" s="2"/>
      <c r="G102" s="2"/>
      <c r="H102" s="2"/>
      <c r="I102" s="2"/>
      <c r="J102" s="12" t="str">
        <f>IF(OR(G102="",H102="",I102=""),"",DATE(I102,MATCH(H102,'Categories &amp; Settings'!$J$5:$J$16,0),G102))</f>
        <v/>
      </c>
      <c r="K102" s="14"/>
      <c r="L102" s="14"/>
      <c r="M102" s="4" t="str">
        <f ca="1">IF(E102="","",'Categories &amp; Settings'!$B$8&amp;TEXT(MAX(0,K102-L102),"#,##0.00")&amp;" • "&amp;IF(K102-L102&lt;=0,"Paid",IF(TODAY()&gt;J102,"Overdue",IF(L102&gt;0,"Part Paid","Open"))))</f>
        <v/>
      </c>
    </row>
    <row r="103" spans="1:13" ht="15">
      <c r="A103" s="2"/>
      <c r="B103" s="2"/>
      <c r="C103" s="2"/>
      <c r="D103" s="12" t="str">
        <f>IF(OR(A103="",B103="",C103=""),"",DATE(C103,MATCH(B103,'Categories &amp; Settings'!$J$5:$J$16,0),A103))</f>
        <v/>
      </c>
      <c r="E103" s="2"/>
      <c r="F103" s="2"/>
      <c r="G103" s="2"/>
      <c r="H103" s="2"/>
      <c r="I103" s="2"/>
      <c r="J103" s="12" t="str">
        <f>IF(OR(G103="",H103="",I103=""),"",DATE(I103,MATCH(H103,'Categories &amp; Settings'!$J$5:$J$16,0),G103))</f>
        <v/>
      </c>
      <c r="K103" s="14"/>
      <c r="L103" s="14"/>
      <c r="M103" s="4" t="str">
        <f ca="1">IF(E103="","",'Categories &amp; Settings'!$B$8&amp;TEXT(MAX(0,K103-L103),"#,##0.00")&amp;" • "&amp;IF(K103-L103&lt;=0,"Paid",IF(TODAY()&gt;J103,"Overdue",IF(L103&gt;0,"Part Paid","Open"))))</f>
        <v/>
      </c>
    </row>
    <row r="104" spans="1:13" ht="15">
      <c r="A104" s="2"/>
      <c r="B104" s="2"/>
      <c r="C104" s="2"/>
      <c r="D104" s="12" t="str">
        <f>IF(OR(A104="",B104="",C104=""),"",DATE(C104,MATCH(B104,'Categories &amp; Settings'!$J$5:$J$16,0),A104))</f>
        <v/>
      </c>
      <c r="E104" s="2"/>
      <c r="F104" s="2"/>
      <c r="G104" s="2"/>
      <c r="H104" s="2"/>
      <c r="I104" s="2"/>
      <c r="J104" s="12" t="str">
        <f>IF(OR(G104="",H104="",I104=""),"",DATE(I104,MATCH(H104,'Categories &amp; Settings'!$J$5:$J$16,0),G104))</f>
        <v/>
      </c>
      <c r="K104" s="14"/>
      <c r="L104" s="14"/>
      <c r="M104" s="4" t="str">
        <f ca="1">IF(E104="","",'Categories &amp; Settings'!$B$8&amp;TEXT(MAX(0,K104-L104),"#,##0.00")&amp;" • "&amp;IF(K104-L104&lt;=0,"Paid",IF(TODAY()&gt;J104,"Overdue",IF(L104&gt;0,"Part Paid","Open"))))</f>
        <v/>
      </c>
    </row>
    <row r="105" spans="1:13" ht="15">
      <c r="A105" s="2"/>
      <c r="B105" s="2"/>
      <c r="C105" s="2"/>
      <c r="D105" s="12" t="str">
        <f>IF(OR(A105="",B105="",C105=""),"",DATE(C105,MATCH(B105,'Categories &amp; Settings'!$J$5:$J$16,0),A105))</f>
        <v/>
      </c>
      <c r="E105" s="2"/>
      <c r="F105" s="2"/>
      <c r="G105" s="2"/>
      <c r="H105" s="2"/>
      <c r="I105" s="2"/>
      <c r="J105" s="12" t="str">
        <f>IF(OR(G105="",H105="",I105=""),"",DATE(I105,MATCH(H105,'Categories &amp; Settings'!$J$5:$J$16,0),G105))</f>
        <v/>
      </c>
      <c r="K105" s="14"/>
      <c r="L105" s="14"/>
      <c r="M105" s="4" t="str">
        <f ca="1">IF(E105="","",'Categories &amp; Settings'!$B$8&amp;TEXT(MAX(0,K105-L105),"#,##0.00")&amp;" • "&amp;IF(K105-L105&lt;=0,"Paid",IF(TODAY()&gt;J105,"Overdue",IF(L105&gt;0,"Part Paid","Open"))))</f>
        <v/>
      </c>
    </row>
    <row r="106" spans="1:13" ht="15">
      <c r="A106" s="2"/>
      <c r="B106" s="2"/>
      <c r="C106" s="2"/>
      <c r="D106" s="12" t="str">
        <f>IF(OR(A106="",B106="",C106=""),"",DATE(C106,MATCH(B106,'Categories &amp; Settings'!$J$5:$J$16,0),A106))</f>
        <v/>
      </c>
      <c r="E106" s="2"/>
      <c r="F106" s="2"/>
      <c r="G106" s="2"/>
      <c r="H106" s="2"/>
      <c r="I106" s="2"/>
      <c r="J106" s="12" t="str">
        <f>IF(OR(G106="",H106="",I106=""),"",DATE(I106,MATCH(H106,'Categories &amp; Settings'!$J$5:$J$16,0),G106))</f>
        <v/>
      </c>
      <c r="K106" s="14"/>
      <c r="L106" s="14"/>
      <c r="M106" s="4" t="str">
        <f ca="1">IF(E106="","",'Categories &amp; Settings'!$B$8&amp;TEXT(MAX(0,K106-L106),"#,##0.00")&amp;" • "&amp;IF(K106-L106&lt;=0,"Paid",IF(TODAY()&gt;J106,"Overdue",IF(L106&gt;0,"Part Paid","Open"))))</f>
        <v/>
      </c>
    </row>
    <row r="107" spans="1:13" ht="15">
      <c r="A107" s="2"/>
      <c r="B107" s="2"/>
      <c r="C107" s="2"/>
      <c r="D107" s="12" t="str">
        <f>IF(OR(A107="",B107="",C107=""),"",DATE(C107,MATCH(B107,'Categories &amp; Settings'!$J$5:$J$16,0),A107))</f>
        <v/>
      </c>
      <c r="E107" s="2"/>
      <c r="F107" s="2"/>
      <c r="G107" s="2"/>
      <c r="H107" s="2"/>
      <c r="I107" s="2"/>
      <c r="J107" s="12" t="str">
        <f>IF(OR(G107="",H107="",I107=""),"",DATE(I107,MATCH(H107,'Categories &amp; Settings'!$J$5:$J$16,0),G107))</f>
        <v/>
      </c>
      <c r="K107" s="14"/>
      <c r="L107" s="14"/>
      <c r="M107" s="4" t="str">
        <f ca="1">IF(E107="","",'Categories &amp; Settings'!$B$8&amp;TEXT(MAX(0,K107-L107),"#,##0.00")&amp;" • "&amp;IF(K107-L107&lt;=0,"Paid",IF(TODAY()&gt;J107,"Overdue",IF(L107&gt;0,"Part Paid","Open"))))</f>
        <v/>
      </c>
    </row>
    <row r="108" spans="1:13" ht="15">
      <c r="A108" s="2"/>
      <c r="B108" s="2"/>
      <c r="C108" s="2"/>
      <c r="D108" s="12" t="str">
        <f>IF(OR(A108="",B108="",C108=""),"",DATE(C108,MATCH(B108,'Categories &amp; Settings'!$J$5:$J$16,0),A108))</f>
        <v/>
      </c>
      <c r="E108" s="2"/>
      <c r="F108" s="2"/>
      <c r="G108" s="2"/>
      <c r="H108" s="2"/>
      <c r="I108" s="2"/>
      <c r="J108" s="12" t="str">
        <f>IF(OR(G108="",H108="",I108=""),"",DATE(I108,MATCH(H108,'Categories &amp; Settings'!$J$5:$J$16,0),G108))</f>
        <v/>
      </c>
      <c r="K108" s="14"/>
      <c r="L108" s="14"/>
      <c r="M108" s="4" t="str">
        <f ca="1">IF(E108="","",'Categories &amp; Settings'!$B$8&amp;TEXT(MAX(0,K108-L108),"#,##0.00")&amp;" • "&amp;IF(K108-L108&lt;=0,"Paid",IF(TODAY()&gt;J108,"Overdue",IF(L108&gt;0,"Part Paid","Open"))))</f>
        <v/>
      </c>
    </row>
    <row r="109" spans="1:13" ht="15">
      <c r="A109" s="2"/>
      <c r="B109" s="2"/>
      <c r="C109" s="2"/>
      <c r="D109" s="12" t="str">
        <f>IF(OR(A109="",B109="",C109=""),"",DATE(C109,MATCH(B109,'Categories &amp; Settings'!$J$5:$J$16,0),A109))</f>
        <v/>
      </c>
      <c r="E109" s="2"/>
      <c r="F109" s="2"/>
      <c r="G109" s="2"/>
      <c r="H109" s="2"/>
      <c r="I109" s="2"/>
      <c r="J109" s="12" t="str">
        <f>IF(OR(G109="",H109="",I109=""),"",DATE(I109,MATCH(H109,'Categories &amp; Settings'!$J$5:$J$16,0),G109))</f>
        <v/>
      </c>
      <c r="K109" s="14"/>
      <c r="L109" s="14"/>
      <c r="M109" s="4" t="str">
        <f ca="1">IF(E109="","",'Categories &amp; Settings'!$B$8&amp;TEXT(MAX(0,K109-L109),"#,##0.00")&amp;" • "&amp;IF(K109-L109&lt;=0,"Paid",IF(TODAY()&gt;J109,"Overdue",IF(L109&gt;0,"Part Paid","Open"))))</f>
        <v/>
      </c>
    </row>
    <row r="110" spans="1:13" ht="15">
      <c r="A110" s="2"/>
      <c r="B110" s="2"/>
      <c r="C110" s="2"/>
      <c r="D110" s="12" t="str">
        <f>IF(OR(A110="",B110="",C110=""),"",DATE(C110,MATCH(B110,'Categories &amp; Settings'!$J$5:$J$16,0),A110))</f>
        <v/>
      </c>
      <c r="E110" s="2"/>
      <c r="F110" s="2"/>
      <c r="G110" s="2"/>
      <c r="H110" s="2"/>
      <c r="I110" s="2"/>
      <c r="J110" s="12" t="str">
        <f>IF(OR(G110="",H110="",I110=""),"",DATE(I110,MATCH(H110,'Categories &amp; Settings'!$J$5:$J$16,0),G110))</f>
        <v/>
      </c>
      <c r="K110" s="14"/>
      <c r="L110" s="14"/>
      <c r="M110" s="4" t="str">
        <f ca="1">IF(E110="","",'Categories &amp; Settings'!$B$8&amp;TEXT(MAX(0,K110-L110),"#,##0.00")&amp;" • "&amp;IF(K110-L110&lt;=0,"Paid",IF(TODAY()&gt;J110,"Overdue",IF(L110&gt;0,"Part Paid","Open"))))</f>
        <v/>
      </c>
    </row>
    <row r="111" spans="1:13" ht="15">
      <c r="A111" s="2"/>
      <c r="B111" s="2"/>
      <c r="C111" s="2"/>
      <c r="D111" s="12" t="str">
        <f>IF(OR(A111="",B111="",C111=""),"",DATE(C111,MATCH(B111,'Categories &amp; Settings'!$J$5:$J$16,0),A111))</f>
        <v/>
      </c>
      <c r="E111" s="2"/>
      <c r="F111" s="2"/>
      <c r="G111" s="2"/>
      <c r="H111" s="2"/>
      <c r="I111" s="2"/>
      <c r="J111" s="12" t="str">
        <f>IF(OR(G111="",H111="",I111=""),"",DATE(I111,MATCH(H111,'Categories &amp; Settings'!$J$5:$J$16,0),G111))</f>
        <v/>
      </c>
      <c r="K111" s="14"/>
      <c r="L111" s="14"/>
      <c r="M111" s="4" t="str">
        <f ca="1">IF(E111="","",'Categories &amp; Settings'!$B$8&amp;TEXT(MAX(0,K111-L111),"#,##0.00")&amp;" • "&amp;IF(K111-L111&lt;=0,"Paid",IF(TODAY()&gt;J111,"Overdue",IF(L111&gt;0,"Part Paid","Open"))))</f>
        <v/>
      </c>
    </row>
    <row r="112" spans="1:13" ht="15">
      <c r="A112" s="2"/>
      <c r="B112" s="2"/>
      <c r="C112" s="2"/>
      <c r="D112" s="12" t="str">
        <f>IF(OR(A112="",B112="",C112=""),"",DATE(C112,MATCH(B112,'Categories &amp; Settings'!$J$5:$J$16,0),A112))</f>
        <v/>
      </c>
      <c r="E112" s="2"/>
      <c r="F112" s="2"/>
      <c r="G112" s="2"/>
      <c r="H112" s="2"/>
      <c r="I112" s="2"/>
      <c r="J112" s="12" t="str">
        <f>IF(OR(G112="",H112="",I112=""),"",DATE(I112,MATCH(H112,'Categories &amp; Settings'!$J$5:$J$16,0),G112))</f>
        <v/>
      </c>
      <c r="K112" s="14"/>
      <c r="L112" s="14"/>
      <c r="M112" s="4" t="str">
        <f ca="1">IF(E112="","",'Categories &amp; Settings'!$B$8&amp;TEXT(MAX(0,K112-L112),"#,##0.00")&amp;" • "&amp;IF(K112-L112&lt;=0,"Paid",IF(TODAY()&gt;J112,"Overdue",IF(L112&gt;0,"Part Paid","Open"))))</f>
        <v/>
      </c>
    </row>
    <row r="113" spans="1:13" ht="15">
      <c r="A113" s="2"/>
      <c r="B113" s="2"/>
      <c r="C113" s="2"/>
      <c r="D113" s="12" t="str">
        <f>IF(OR(A113="",B113="",C113=""),"",DATE(C113,MATCH(B113,'Categories &amp; Settings'!$J$5:$J$16,0),A113))</f>
        <v/>
      </c>
      <c r="E113" s="2"/>
      <c r="F113" s="2"/>
      <c r="G113" s="2"/>
      <c r="H113" s="2"/>
      <c r="I113" s="2"/>
      <c r="J113" s="12" t="str">
        <f>IF(OR(G113="",H113="",I113=""),"",DATE(I113,MATCH(H113,'Categories &amp; Settings'!$J$5:$J$16,0),G113))</f>
        <v/>
      </c>
      <c r="K113" s="14"/>
      <c r="L113" s="14"/>
      <c r="M113" s="4" t="str">
        <f ca="1">IF(E113="","",'Categories &amp; Settings'!$B$8&amp;TEXT(MAX(0,K113-L113),"#,##0.00")&amp;" • "&amp;IF(K113-L113&lt;=0,"Paid",IF(TODAY()&gt;J113,"Overdue",IF(L113&gt;0,"Part Paid","Open"))))</f>
        <v/>
      </c>
    </row>
    <row r="114" spans="1:13" ht="15">
      <c r="A114" s="2"/>
      <c r="B114" s="2"/>
      <c r="C114" s="2"/>
      <c r="D114" s="12" t="str">
        <f>IF(OR(A114="",B114="",C114=""),"",DATE(C114,MATCH(B114,'Categories &amp; Settings'!$J$5:$J$16,0),A114))</f>
        <v/>
      </c>
      <c r="E114" s="2"/>
      <c r="F114" s="2"/>
      <c r="G114" s="2"/>
      <c r="H114" s="2"/>
      <c r="I114" s="2"/>
      <c r="J114" s="12" t="str">
        <f>IF(OR(G114="",H114="",I114=""),"",DATE(I114,MATCH(H114,'Categories &amp; Settings'!$J$5:$J$16,0),G114))</f>
        <v/>
      </c>
      <c r="K114" s="14"/>
      <c r="L114" s="14"/>
      <c r="M114" s="4" t="str">
        <f ca="1">IF(E114="","",'Categories &amp; Settings'!$B$8&amp;TEXT(MAX(0,K114-L114),"#,##0.00")&amp;" • "&amp;IF(K114-L114&lt;=0,"Paid",IF(TODAY()&gt;J114,"Overdue",IF(L114&gt;0,"Part Paid","Open"))))</f>
        <v/>
      </c>
    </row>
    <row r="115" spans="1:13" ht="15">
      <c r="A115" s="2"/>
      <c r="B115" s="2"/>
      <c r="C115" s="2"/>
      <c r="D115" s="12" t="str">
        <f>IF(OR(A115="",B115="",C115=""),"",DATE(C115,MATCH(B115,'Categories &amp; Settings'!$J$5:$J$16,0),A115))</f>
        <v/>
      </c>
      <c r="E115" s="2"/>
      <c r="F115" s="2"/>
      <c r="G115" s="2"/>
      <c r="H115" s="2"/>
      <c r="I115" s="2"/>
      <c r="J115" s="12" t="str">
        <f>IF(OR(G115="",H115="",I115=""),"",DATE(I115,MATCH(H115,'Categories &amp; Settings'!$J$5:$J$16,0),G115))</f>
        <v/>
      </c>
      <c r="K115" s="14"/>
      <c r="L115" s="14"/>
      <c r="M115" s="4" t="str">
        <f ca="1">IF(E115="","",'Categories &amp; Settings'!$B$8&amp;TEXT(MAX(0,K115-L115),"#,##0.00")&amp;" • "&amp;IF(K115-L115&lt;=0,"Paid",IF(TODAY()&gt;J115,"Overdue",IF(L115&gt;0,"Part Paid","Open"))))</f>
        <v/>
      </c>
    </row>
    <row r="116" spans="1:13" ht="15">
      <c r="A116" s="2"/>
      <c r="B116" s="2"/>
      <c r="C116" s="2"/>
      <c r="D116" s="12" t="str">
        <f>IF(OR(A116="",B116="",C116=""),"",DATE(C116,MATCH(B116,'Categories &amp; Settings'!$J$5:$J$16,0),A116))</f>
        <v/>
      </c>
      <c r="E116" s="2"/>
      <c r="F116" s="2"/>
      <c r="G116" s="2"/>
      <c r="H116" s="2"/>
      <c r="I116" s="2"/>
      <c r="J116" s="12" t="str">
        <f>IF(OR(G116="",H116="",I116=""),"",DATE(I116,MATCH(H116,'Categories &amp; Settings'!$J$5:$J$16,0),G116))</f>
        <v/>
      </c>
      <c r="K116" s="14"/>
      <c r="L116" s="14"/>
      <c r="M116" s="4" t="str">
        <f ca="1">IF(E116="","",'Categories &amp; Settings'!$B$8&amp;TEXT(MAX(0,K116-L116),"#,##0.00")&amp;" • "&amp;IF(K116-L116&lt;=0,"Paid",IF(TODAY()&gt;J116,"Overdue",IF(L116&gt;0,"Part Paid","Open"))))</f>
        <v/>
      </c>
    </row>
    <row r="117" spans="1:13" ht="15">
      <c r="A117" s="2"/>
      <c r="B117" s="2"/>
      <c r="C117" s="2"/>
      <c r="D117" s="12" t="str">
        <f>IF(OR(A117="",B117="",C117=""),"",DATE(C117,MATCH(B117,'Categories &amp; Settings'!$J$5:$J$16,0),A117))</f>
        <v/>
      </c>
      <c r="E117" s="2"/>
      <c r="F117" s="2"/>
      <c r="G117" s="2"/>
      <c r="H117" s="2"/>
      <c r="I117" s="2"/>
      <c r="J117" s="12" t="str">
        <f>IF(OR(G117="",H117="",I117=""),"",DATE(I117,MATCH(H117,'Categories &amp; Settings'!$J$5:$J$16,0),G117))</f>
        <v/>
      </c>
      <c r="K117" s="14"/>
      <c r="L117" s="14"/>
      <c r="M117" s="4" t="str">
        <f ca="1">IF(E117="","",'Categories &amp; Settings'!$B$8&amp;TEXT(MAX(0,K117-L117),"#,##0.00")&amp;" • "&amp;IF(K117-L117&lt;=0,"Paid",IF(TODAY()&gt;J117,"Overdue",IF(L117&gt;0,"Part Paid","Open"))))</f>
        <v/>
      </c>
    </row>
    <row r="118" spans="1:13" ht="15">
      <c r="A118" s="2"/>
      <c r="B118" s="2"/>
      <c r="C118" s="2"/>
      <c r="D118" s="12" t="str">
        <f>IF(OR(A118="",B118="",C118=""),"",DATE(C118,MATCH(B118,'Categories &amp; Settings'!$J$5:$J$16,0),A118))</f>
        <v/>
      </c>
      <c r="E118" s="2"/>
      <c r="F118" s="2"/>
      <c r="G118" s="2"/>
      <c r="H118" s="2"/>
      <c r="I118" s="2"/>
      <c r="J118" s="12" t="str">
        <f>IF(OR(G118="",H118="",I118=""),"",DATE(I118,MATCH(H118,'Categories &amp; Settings'!$J$5:$J$16,0),G118))</f>
        <v/>
      </c>
      <c r="K118" s="14"/>
      <c r="L118" s="14"/>
      <c r="M118" s="4" t="str">
        <f ca="1">IF(E118="","",'Categories &amp; Settings'!$B$8&amp;TEXT(MAX(0,K118-L118),"#,##0.00")&amp;" • "&amp;IF(K118-L118&lt;=0,"Paid",IF(TODAY()&gt;J118,"Overdue",IF(L118&gt;0,"Part Paid","Open"))))</f>
        <v/>
      </c>
    </row>
    <row r="119" spans="1:13" ht="15">
      <c r="A119" s="2"/>
      <c r="B119" s="2"/>
      <c r="C119" s="2"/>
      <c r="D119" s="12" t="str">
        <f>IF(OR(A119="",B119="",C119=""),"",DATE(C119,MATCH(B119,'Categories &amp; Settings'!$J$5:$J$16,0),A119))</f>
        <v/>
      </c>
      <c r="E119" s="2"/>
      <c r="F119" s="2"/>
      <c r="G119" s="2"/>
      <c r="H119" s="2"/>
      <c r="I119" s="2"/>
      <c r="J119" s="12" t="str">
        <f>IF(OR(G119="",H119="",I119=""),"",DATE(I119,MATCH(H119,'Categories &amp; Settings'!$J$5:$J$16,0),G119))</f>
        <v/>
      </c>
      <c r="K119" s="14"/>
      <c r="L119" s="14"/>
      <c r="M119" s="4" t="str">
        <f ca="1">IF(E119="","",'Categories &amp; Settings'!$B$8&amp;TEXT(MAX(0,K119-L119),"#,##0.00")&amp;" • "&amp;IF(K119-L119&lt;=0,"Paid",IF(TODAY()&gt;J119,"Overdue",IF(L119&gt;0,"Part Paid","Open"))))</f>
        <v/>
      </c>
    </row>
    <row r="120" spans="1:13" ht="15">
      <c r="A120" s="2"/>
      <c r="B120" s="2"/>
      <c r="C120" s="2"/>
      <c r="D120" s="12" t="str">
        <f>IF(OR(A120="",B120="",C120=""),"",DATE(C120,MATCH(B120,'Categories &amp; Settings'!$J$5:$J$16,0),A120))</f>
        <v/>
      </c>
      <c r="E120" s="2"/>
      <c r="F120" s="2"/>
      <c r="G120" s="2"/>
      <c r="H120" s="2"/>
      <c r="I120" s="2"/>
      <c r="J120" s="12" t="str">
        <f>IF(OR(G120="",H120="",I120=""),"",DATE(I120,MATCH(H120,'Categories &amp; Settings'!$J$5:$J$16,0),G120))</f>
        <v/>
      </c>
      <c r="K120" s="14"/>
      <c r="L120" s="14"/>
      <c r="M120" s="4" t="str">
        <f ca="1">IF(E120="","",'Categories &amp; Settings'!$B$8&amp;TEXT(MAX(0,K120-L120),"#,##0.00")&amp;" • "&amp;IF(K120-L120&lt;=0,"Paid",IF(TODAY()&gt;J120,"Overdue",IF(L120&gt;0,"Part Paid","Open"))))</f>
        <v/>
      </c>
    </row>
    <row r="121" spans="1:13" ht="15">
      <c r="A121" s="2"/>
      <c r="B121" s="2"/>
      <c r="C121" s="2"/>
      <c r="D121" s="12" t="str">
        <f>IF(OR(A121="",B121="",C121=""),"",DATE(C121,MATCH(B121,'Categories &amp; Settings'!$J$5:$J$16,0),A121))</f>
        <v/>
      </c>
      <c r="E121" s="2"/>
      <c r="F121" s="2"/>
      <c r="G121" s="2"/>
      <c r="H121" s="2"/>
      <c r="I121" s="2"/>
      <c r="J121" s="12" t="str">
        <f>IF(OR(G121="",H121="",I121=""),"",DATE(I121,MATCH(H121,'Categories &amp; Settings'!$J$5:$J$16,0),G121))</f>
        <v/>
      </c>
      <c r="K121" s="14"/>
      <c r="L121" s="14"/>
      <c r="M121" s="4" t="str">
        <f ca="1">IF(E121="","",'Categories &amp; Settings'!$B$8&amp;TEXT(MAX(0,K121-L121),"#,##0.00")&amp;" • "&amp;IF(K121-L121&lt;=0,"Paid",IF(TODAY()&gt;J121,"Overdue",IF(L121&gt;0,"Part Paid","Open"))))</f>
        <v/>
      </c>
    </row>
    <row r="122" spans="1:13" ht="15">
      <c r="A122" s="2"/>
      <c r="B122" s="2"/>
      <c r="C122" s="2"/>
      <c r="D122" s="12" t="str">
        <f>IF(OR(A122="",B122="",C122=""),"",DATE(C122,MATCH(B122,'Categories &amp; Settings'!$J$5:$J$16,0),A122))</f>
        <v/>
      </c>
      <c r="E122" s="2"/>
      <c r="F122" s="2"/>
      <c r="G122" s="2"/>
      <c r="H122" s="2"/>
      <c r="I122" s="2"/>
      <c r="J122" s="12" t="str">
        <f>IF(OR(G122="",H122="",I122=""),"",DATE(I122,MATCH(H122,'Categories &amp; Settings'!$J$5:$J$16,0),G122))</f>
        <v/>
      </c>
      <c r="K122" s="14"/>
      <c r="L122" s="14"/>
      <c r="M122" s="4" t="str">
        <f ca="1">IF(E122="","",'Categories &amp; Settings'!$B$8&amp;TEXT(MAX(0,K122-L122),"#,##0.00")&amp;" • "&amp;IF(K122-L122&lt;=0,"Paid",IF(TODAY()&gt;J122,"Overdue",IF(L122&gt;0,"Part Paid","Open"))))</f>
        <v/>
      </c>
    </row>
    <row r="123" spans="1:13" ht="15">
      <c r="A123" s="2"/>
      <c r="B123" s="2"/>
      <c r="C123" s="2"/>
      <c r="D123" s="12" t="str">
        <f>IF(OR(A123="",B123="",C123=""),"",DATE(C123,MATCH(B123,'Categories &amp; Settings'!$J$5:$J$16,0),A123))</f>
        <v/>
      </c>
      <c r="E123" s="2"/>
      <c r="F123" s="2"/>
      <c r="G123" s="2"/>
      <c r="H123" s="2"/>
      <c r="I123" s="2"/>
      <c r="J123" s="12" t="str">
        <f>IF(OR(G123="",H123="",I123=""),"",DATE(I123,MATCH(H123,'Categories &amp; Settings'!$J$5:$J$16,0),G123))</f>
        <v/>
      </c>
      <c r="K123" s="14"/>
      <c r="L123" s="14"/>
      <c r="M123" s="4" t="str">
        <f ca="1">IF(E123="","",'Categories &amp; Settings'!$B$8&amp;TEXT(MAX(0,K123-L123),"#,##0.00")&amp;" • "&amp;IF(K123-L123&lt;=0,"Paid",IF(TODAY()&gt;J123,"Overdue",IF(L123&gt;0,"Part Paid","Open"))))</f>
        <v/>
      </c>
    </row>
    <row r="124" spans="1:13" ht="15">
      <c r="A124" s="2"/>
      <c r="B124" s="2"/>
      <c r="C124" s="2"/>
      <c r="D124" s="12" t="str">
        <f>IF(OR(A124="",B124="",C124=""),"",DATE(C124,MATCH(B124,'Categories &amp; Settings'!$J$5:$J$16,0),A124))</f>
        <v/>
      </c>
      <c r="E124" s="2"/>
      <c r="F124" s="2"/>
      <c r="G124" s="2"/>
      <c r="H124" s="2"/>
      <c r="I124" s="2"/>
      <c r="J124" s="12" t="str">
        <f>IF(OR(G124="",H124="",I124=""),"",DATE(I124,MATCH(H124,'Categories &amp; Settings'!$J$5:$J$16,0),G124))</f>
        <v/>
      </c>
      <c r="K124" s="14"/>
      <c r="L124" s="14"/>
      <c r="M124" s="4" t="str">
        <f ca="1">IF(E124="","",'Categories &amp; Settings'!$B$8&amp;TEXT(MAX(0,K124-L124),"#,##0.00")&amp;" • "&amp;IF(K124-L124&lt;=0,"Paid",IF(TODAY()&gt;J124,"Overdue",IF(L124&gt;0,"Part Paid","Open"))))</f>
        <v/>
      </c>
    </row>
    <row r="125" spans="1:13" ht="15">
      <c r="A125" s="2"/>
      <c r="B125" s="2"/>
      <c r="C125" s="2"/>
      <c r="D125" s="12" t="str">
        <f>IF(OR(A125="",B125="",C125=""),"",DATE(C125,MATCH(B125,'Categories &amp; Settings'!$J$5:$J$16,0),A125))</f>
        <v/>
      </c>
      <c r="E125" s="2"/>
      <c r="F125" s="2"/>
      <c r="G125" s="2"/>
      <c r="H125" s="2"/>
      <c r="I125" s="2"/>
      <c r="J125" s="12" t="str">
        <f>IF(OR(G125="",H125="",I125=""),"",DATE(I125,MATCH(H125,'Categories &amp; Settings'!$J$5:$J$16,0),G125))</f>
        <v/>
      </c>
      <c r="K125" s="14"/>
      <c r="L125" s="14"/>
      <c r="M125" s="4" t="str">
        <f ca="1">IF(E125="","",'Categories &amp; Settings'!$B$8&amp;TEXT(MAX(0,K125-L125),"#,##0.00")&amp;" • "&amp;IF(K125-L125&lt;=0,"Paid",IF(TODAY()&gt;J125,"Overdue",IF(L125&gt;0,"Part Paid","Open"))))</f>
        <v/>
      </c>
    </row>
    <row r="126" spans="1:13" ht="15">
      <c r="A126" s="2"/>
      <c r="B126" s="2"/>
      <c r="C126" s="2"/>
      <c r="D126" s="12" t="str">
        <f>IF(OR(A126="",B126="",C126=""),"",DATE(C126,MATCH(B126,'Categories &amp; Settings'!$J$5:$J$16,0),A126))</f>
        <v/>
      </c>
      <c r="E126" s="2"/>
      <c r="F126" s="2"/>
      <c r="G126" s="2"/>
      <c r="H126" s="2"/>
      <c r="I126" s="2"/>
      <c r="J126" s="12" t="str">
        <f>IF(OR(G126="",H126="",I126=""),"",DATE(I126,MATCH(H126,'Categories &amp; Settings'!$J$5:$J$16,0),G126))</f>
        <v/>
      </c>
      <c r="K126" s="14"/>
      <c r="L126" s="14"/>
      <c r="M126" s="4" t="str">
        <f ca="1">IF(E126="","",'Categories &amp; Settings'!$B$8&amp;TEXT(MAX(0,K126-L126),"#,##0.00")&amp;" • "&amp;IF(K126-L126&lt;=0,"Paid",IF(TODAY()&gt;J126,"Overdue",IF(L126&gt;0,"Part Paid","Open"))))</f>
        <v/>
      </c>
    </row>
    <row r="127" spans="1:13" ht="15">
      <c r="A127" s="2"/>
      <c r="B127" s="2"/>
      <c r="C127" s="2"/>
      <c r="D127" s="12" t="str">
        <f>IF(OR(A127="",B127="",C127=""),"",DATE(C127,MATCH(B127,'Categories &amp; Settings'!$J$5:$J$16,0),A127))</f>
        <v/>
      </c>
      <c r="E127" s="2"/>
      <c r="F127" s="2"/>
      <c r="G127" s="2"/>
      <c r="H127" s="2"/>
      <c r="I127" s="2"/>
      <c r="J127" s="12" t="str">
        <f>IF(OR(G127="",H127="",I127=""),"",DATE(I127,MATCH(H127,'Categories &amp; Settings'!$J$5:$J$16,0),G127))</f>
        <v/>
      </c>
      <c r="K127" s="14"/>
      <c r="L127" s="14"/>
      <c r="M127" s="4" t="str">
        <f ca="1">IF(E127="","",'Categories &amp; Settings'!$B$8&amp;TEXT(MAX(0,K127-L127),"#,##0.00")&amp;" • "&amp;IF(K127-L127&lt;=0,"Paid",IF(TODAY()&gt;J127,"Overdue",IF(L127&gt;0,"Part Paid","Open"))))</f>
        <v/>
      </c>
    </row>
    <row r="128" spans="1:13" ht="15">
      <c r="A128" s="2"/>
      <c r="B128" s="2"/>
      <c r="C128" s="2"/>
      <c r="D128" s="12" t="str">
        <f>IF(OR(A128="",B128="",C128=""),"",DATE(C128,MATCH(B128,'Categories &amp; Settings'!$J$5:$J$16,0),A128))</f>
        <v/>
      </c>
      <c r="E128" s="2"/>
      <c r="F128" s="2"/>
      <c r="G128" s="2"/>
      <c r="H128" s="2"/>
      <c r="I128" s="2"/>
      <c r="J128" s="12" t="str">
        <f>IF(OR(G128="",H128="",I128=""),"",DATE(I128,MATCH(H128,'Categories &amp; Settings'!$J$5:$J$16,0),G128))</f>
        <v/>
      </c>
      <c r="K128" s="14"/>
      <c r="L128" s="14"/>
      <c r="M128" s="4" t="str">
        <f ca="1">IF(E128="","",'Categories &amp; Settings'!$B$8&amp;TEXT(MAX(0,K128-L128),"#,##0.00")&amp;" • "&amp;IF(K128-L128&lt;=0,"Paid",IF(TODAY()&gt;J128,"Overdue",IF(L128&gt;0,"Part Paid","Open"))))</f>
        <v/>
      </c>
    </row>
    <row r="129" spans="1:13" ht="15">
      <c r="A129" s="2"/>
      <c r="B129" s="2"/>
      <c r="C129" s="2"/>
      <c r="D129" s="12" t="str">
        <f>IF(OR(A129="",B129="",C129=""),"",DATE(C129,MATCH(B129,'Categories &amp; Settings'!$J$5:$J$16,0),A129))</f>
        <v/>
      </c>
      <c r="E129" s="2"/>
      <c r="F129" s="2"/>
      <c r="G129" s="2"/>
      <c r="H129" s="2"/>
      <c r="I129" s="2"/>
      <c r="J129" s="12" t="str">
        <f>IF(OR(G129="",H129="",I129=""),"",DATE(I129,MATCH(H129,'Categories &amp; Settings'!$J$5:$J$16,0),G129))</f>
        <v/>
      </c>
      <c r="K129" s="14"/>
      <c r="L129" s="14"/>
      <c r="M129" s="4" t="str">
        <f ca="1">IF(E129="","",'Categories &amp; Settings'!$B$8&amp;TEXT(MAX(0,K129-L129),"#,##0.00")&amp;" • "&amp;IF(K129-L129&lt;=0,"Paid",IF(TODAY()&gt;J129,"Overdue",IF(L129&gt;0,"Part Paid","Open"))))</f>
        <v/>
      </c>
    </row>
    <row r="130" spans="1:13" ht="15">
      <c r="A130" s="2"/>
      <c r="B130" s="2"/>
      <c r="C130" s="2"/>
      <c r="D130" s="12" t="str">
        <f>IF(OR(A130="",B130="",C130=""),"",DATE(C130,MATCH(B130,'Categories &amp; Settings'!$J$5:$J$16,0),A130))</f>
        <v/>
      </c>
      <c r="E130" s="2"/>
      <c r="F130" s="2"/>
      <c r="G130" s="2"/>
      <c r="H130" s="2"/>
      <c r="I130" s="2"/>
      <c r="J130" s="12" t="str">
        <f>IF(OR(G130="",H130="",I130=""),"",DATE(I130,MATCH(H130,'Categories &amp; Settings'!$J$5:$J$16,0),G130))</f>
        <v/>
      </c>
      <c r="K130" s="14"/>
      <c r="L130" s="14"/>
      <c r="M130" s="4" t="str">
        <f ca="1">IF(E130="","",'Categories &amp; Settings'!$B$8&amp;TEXT(MAX(0,K130-L130),"#,##0.00")&amp;" • "&amp;IF(K130-L130&lt;=0,"Paid",IF(TODAY()&gt;J130,"Overdue",IF(L130&gt;0,"Part Paid","Open"))))</f>
        <v/>
      </c>
    </row>
    <row r="131" spans="1:13" ht="15">
      <c r="A131" s="2"/>
      <c r="B131" s="2"/>
      <c r="C131" s="2"/>
      <c r="D131" s="12" t="str">
        <f>IF(OR(A131="",B131="",C131=""),"",DATE(C131,MATCH(B131,'Categories &amp; Settings'!$J$5:$J$16,0),A131))</f>
        <v/>
      </c>
      <c r="E131" s="2"/>
      <c r="F131" s="2"/>
      <c r="G131" s="2"/>
      <c r="H131" s="2"/>
      <c r="I131" s="2"/>
      <c r="J131" s="12" t="str">
        <f>IF(OR(G131="",H131="",I131=""),"",DATE(I131,MATCH(H131,'Categories &amp; Settings'!$J$5:$J$16,0),G131))</f>
        <v/>
      </c>
      <c r="K131" s="14"/>
      <c r="L131" s="14"/>
      <c r="M131" s="4" t="str">
        <f ca="1">IF(E131="","",'Categories &amp; Settings'!$B$8&amp;TEXT(MAX(0,K131-L131),"#,##0.00")&amp;" • "&amp;IF(K131-L131&lt;=0,"Paid",IF(TODAY()&gt;J131,"Overdue",IF(L131&gt;0,"Part Paid","Open"))))</f>
        <v/>
      </c>
    </row>
    <row r="132" spans="1:13" ht="15">
      <c r="A132" s="2"/>
      <c r="B132" s="2"/>
      <c r="C132" s="2"/>
      <c r="D132" s="12" t="str">
        <f>IF(OR(A132="",B132="",C132=""),"",DATE(C132,MATCH(B132,'Categories &amp; Settings'!$J$5:$J$16,0),A132))</f>
        <v/>
      </c>
      <c r="E132" s="2"/>
      <c r="F132" s="2"/>
      <c r="G132" s="2"/>
      <c r="H132" s="2"/>
      <c r="I132" s="2"/>
      <c r="J132" s="12" t="str">
        <f>IF(OR(G132="",H132="",I132=""),"",DATE(I132,MATCH(H132,'Categories &amp; Settings'!$J$5:$J$16,0),G132))</f>
        <v/>
      </c>
      <c r="K132" s="14"/>
      <c r="L132" s="14"/>
      <c r="M132" s="4" t="str">
        <f ca="1">IF(E132="","",'Categories &amp; Settings'!$B$8&amp;TEXT(MAX(0,K132-L132),"#,##0.00")&amp;" • "&amp;IF(K132-L132&lt;=0,"Paid",IF(TODAY()&gt;J132,"Overdue",IF(L132&gt;0,"Part Paid","Open"))))</f>
        <v/>
      </c>
    </row>
    <row r="133" spans="1:13" ht="15">
      <c r="A133" s="2"/>
      <c r="B133" s="2"/>
      <c r="C133" s="2"/>
      <c r="D133" s="12" t="str">
        <f>IF(OR(A133="",B133="",C133=""),"",DATE(C133,MATCH(B133,'Categories &amp; Settings'!$J$5:$J$16,0),A133))</f>
        <v/>
      </c>
      <c r="E133" s="2"/>
      <c r="F133" s="2"/>
      <c r="G133" s="2"/>
      <c r="H133" s="2"/>
      <c r="I133" s="2"/>
      <c r="J133" s="12" t="str">
        <f>IF(OR(G133="",H133="",I133=""),"",DATE(I133,MATCH(H133,'Categories &amp; Settings'!$J$5:$J$16,0),G133))</f>
        <v/>
      </c>
      <c r="K133" s="14"/>
      <c r="L133" s="14"/>
      <c r="M133" s="4" t="str">
        <f ca="1">IF(E133="","",'Categories &amp; Settings'!$B$8&amp;TEXT(MAX(0,K133-L133),"#,##0.00")&amp;" • "&amp;IF(K133-L133&lt;=0,"Paid",IF(TODAY()&gt;J133,"Overdue",IF(L133&gt;0,"Part Paid","Open"))))</f>
        <v/>
      </c>
    </row>
    <row r="134" spans="1:13" ht="15">
      <c r="A134" s="2"/>
      <c r="B134" s="2"/>
      <c r="C134" s="2"/>
      <c r="D134" s="12" t="str">
        <f>IF(OR(A134="",B134="",C134=""),"",DATE(C134,MATCH(B134,'Categories &amp; Settings'!$J$5:$J$16,0),A134))</f>
        <v/>
      </c>
      <c r="E134" s="2"/>
      <c r="F134" s="2"/>
      <c r="G134" s="2"/>
      <c r="H134" s="2"/>
      <c r="I134" s="2"/>
      <c r="J134" s="12" t="str">
        <f>IF(OR(G134="",H134="",I134=""),"",DATE(I134,MATCH(H134,'Categories &amp; Settings'!$J$5:$J$16,0),G134))</f>
        <v/>
      </c>
      <c r="K134" s="14"/>
      <c r="L134" s="14"/>
      <c r="M134" s="4" t="str">
        <f ca="1">IF(E134="","",'Categories &amp; Settings'!$B$8&amp;TEXT(MAX(0,K134-L134),"#,##0.00")&amp;" • "&amp;IF(K134-L134&lt;=0,"Paid",IF(TODAY()&gt;J134,"Overdue",IF(L134&gt;0,"Part Paid","Open"))))</f>
        <v/>
      </c>
    </row>
    <row r="135" spans="1:13" ht="15">
      <c r="A135" s="2"/>
      <c r="B135" s="2"/>
      <c r="C135" s="2"/>
      <c r="D135" s="12" t="str">
        <f>IF(OR(A135="",B135="",C135=""),"",DATE(C135,MATCH(B135,'Categories &amp; Settings'!$J$5:$J$16,0),A135))</f>
        <v/>
      </c>
      <c r="E135" s="2"/>
      <c r="F135" s="2"/>
      <c r="G135" s="2"/>
      <c r="H135" s="2"/>
      <c r="I135" s="2"/>
      <c r="J135" s="12" t="str">
        <f>IF(OR(G135="",H135="",I135=""),"",DATE(I135,MATCH(H135,'Categories &amp; Settings'!$J$5:$J$16,0),G135))</f>
        <v/>
      </c>
      <c r="K135" s="14"/>
      <c r="L135" s="14"/>
      <c r="M135" s="4" t="str">
        <f ca="1">IF(E135="","",'Categories &amp; Settings'!$B$8&amp;TEXT(MAX(0,K135-L135),"#,##0.00")&amp;" • "&amp;IF(K135-L135&lt;=0,"Paid",IF(TODAY()&gt;J135,"Overdue",IF(L135&gt;0,"Part Paid","Open"))))</f>
        <v/>
      </c>
    </row>
    <row r="136" spans="1:13" ht="15">
      <c r="A136" s="2"/>
      <c r="B136" s="2"/>
      <c r="C136" s="2"/>
      <c r="D136" s="12" t="str">
        <f>IF(OR(A136="",B136="",C136=""),"",DATE(C136,MATCH(B136,'Categories &amp; Settings'!$J$5:$J$16,0),A136))</f>
        <v/>
      </c>
      <c r="E136" s="2"/>
      <c r="F136" s="2"/>
      <c r="G136" s="2"/>
      <c r="H136" s="2"/>
      <c r="I136" s="2"/>
      <c r="J136" s="12" t="str">
        <f>IF(OR(G136="",H136="",I136=""),"",DATE(I136,MATCH(H136,'Categories &amp; Settings'!$J$5:$J$16,0),G136))</f>
        <v/>
      </c>
      <c r="K136" s="14"/>
      <c r="L136" s="14"/>
      <c r="M136" s="4" t="str">
        <f ca="1">IF(E136="","",'Categories &amp; Settings'!$B$8&amp;TEXT(MAX(0,K136-L136),"#,##0.00")&amp;" • "&amp;IF(K136-L136&lt;=0,"Paid",IF(TODAY()&gt;J136,"Overdue",IF(L136&gt;0,"Part Paid","Open"))))</f>
        <v/>
      </c>
    </row>
    <row r="137" spans="1:13" ht="15">
      <c r="A137" s="2"/>
      <c r="B137" s="2"/>
      <c r="C137" s="2"/>
      <c r="D137" s="12" t="str">
        <f>IF(OR(A137="",B137="",C137=""),"",DATE(C137,MATCH(B137,'Categories &amp; Settings'!$J$5:$J$16,0),A137))</f>
        <v/>
      </c>
      <c r="E137" s="2"/>
      <c r="F137" s="2"/>
      <c r="G137" s="2"/>
      <c r="H137" s="2"/>
      <c r="I137" s="2"/>
      <c r="J137" s="12" t="str">
        <f>IF(OR(G137="",H137="",I137=""),"",DATE(I137,MATCH(H137,'Categories &amp; Settings'!$J$5:$J$16,0),G137))</f>
        <v/>
      </c>
      <c r="K137" s="14"/>
      <c r="L137" s="14"/>
      <c r="M137" s="4" t="str">
        <f ca="1">IF(E137="","",'Categories &amp; Settings'!$B$8&amp;TEXT(MAX(0,K137-L137),"#,##0.00")&amp;" • "&amp;IF(K137-L137&lt;=0,"Paid",IF(TODAY()&gt;J137,"Overdue",IF(L137&gt;0,"Part Paid","Open"))))</f>
        <v/>
      </c>
    </row>
    <row r="138" spans="1:13" ht="15">
      <c r="A138" s="2"/>
      <c r="B138" s="2"/>
      <c r="C138" s="2"/>
      <c r="D138" s="12" t="str">
        <f>IF(OR(A138="",B138="",C138=""),"",DATE(C138,MATCH(B138,'Categories &amp; Settings'!$J$5:$J$16,0),A138))</f>
        <v/>
      </c>
      <c r="E138" s="2"/>
      <c r="F138" s="2"/>
      <c r="G138" s="2"/>
      <c r="H138" s="2"/>
      <c r="I138" s="2"/>
      <c r="J138" s="12" t="str">
        <f>IF(OR(G138="",H138="",I138=""),"",DATE(I138,MATCH(H138,'Categories &amp; Settings'!$J$5:$J$16,0),G138))</f>
        <v/>
      </c>
      <c r="K138" s="14"/>
      <c r="L138" s="14"/>
      <c r="M138" s="4" t="str">
        <f ca="1">IF(E138="","",'Categories &amp; Settings'!$B$8&amp;TEXT(MAX(0,K138-L138),"#,##0.00")&amp;" • "&amp;IF(K138-L138&lt;=0,"Paid",IF(TODAY()&gt;J138,"Overdue",IF(L138&gt;0,"Part Paid","Open"))))</f>
        <v/>
      </c>
    </row>
    <row r="139" spans="1:13" ht="15">
      <c r="A139" s="2"/>
      <c r="B139" s="2"/>
      <c r="C139" s="2"/>
      <c r="D139" s="12" t="str">
        <f>IF(OR(A139="",B139="",C139=""),"",DATE(C139,MATCH(B139,'Categories &amp; Settings'!$J$5:$J$16,0),A139))</f>
        <v/>
      </c>
      <c r="E139" s="2"/>
      <c r="F139" s="2"/>
      <c r="G139" s="2"/>
      <c r="H139" s="2"/>
      <c r="I139" s="2"/>
      <c r="J139" s="12" t="str">
        <f>IF(OR(G139="",H139="",I139=""),"",DATE(I139,MATCH(H139,'Categories &amp; Settings'!$J$5:$J$16,0),G139))</f>
        <v/>
      </c>
      <c r="K139" s="14"/>
      <c r="L139" s="14"/>
      <c r="M139" s="4" t="str">
        <f ca="1">IF(E139="","",'Categories &amp; Settings'!$B$8&amp;TEXT(MAX(0,K139-L139),"#,##0.00")&amp;" • "&amp;IF(K139-L139&lt;=0,"Paid",IF(TODAY()&gt;J139,"Overdue",IF(L139&gt;0,"Part Paid","Open"))))</f>
        <v/>
      </c>
    </row>
    <row r="140" spans="1:13" ht="15">
      <c r="A140" s="2"/>
      <c r="B140" s="2"/>
      <c r="C140" s="2"/>
      <c r="D140" s="12" t="str">
        <f>IF(OR(A140="",B140="",C140=""),"",DATE(C140,MATCH(B140,'Categories &amp; Settings'!$J$5:$J$16,0),A140))</f>
        <v/>
      </c>
      <c r="E140" s="2"/>
      <c r="F140" s="2"/>
      <c r="G140" s="2"/>
      <c r="H140" s="2"/>
      <c r="I140" s="2"/>
      <c r="J140" s="12" t="str">
        <f>IF(OR(G140="",H140="",I140=""),"",DATE(I140,MATCH(H140,'Categories &amp; Settings'!$J$5:$J$16,0),G140))</f>
        <v/>
      </c>
      <c r="K140" s="14"/>
      <c r="L140" s="14"/>
      <c r="M140" s="4" t="str">
        <f ca="1">IF(E140="","",'Categories &amp; Settings'!$B$8&amp;TEXT(MAX(0,K140-L140),"#,##0.00")&amp;" • "&amp;IF(K140-L140&lt;=0,"Paid",IF(TODAY()&gt;J140,"Overdue",IF(L140&gt;0,"Part Paid","Open"))))</f>
        <v/>
      </c>
    </row>
    <row r="141" spans="1:13" ht="15">
      <c r="A141" s="2"/>
      <c r="B141" s="2"/>
      <c r="C141" s="2"/>
      <c r="D141" s="12" t="str">
        <f>IF(OR(A141="",B141="",C141=""),"",DATE(C141,MATCH(B141,'Categories &amp; Settings'!$J$5:$J$16,0),A141))</f>
        <v/>
      </c>
      <c r="E141" s="2"/>
      <c r="F141" s="2"/>
      <c r="G141" s="2"/>
      <c r="H141" s="2"/>
      <c r="I141" s="2"/>
      <c r="J141" s="12" t="str">
        <f>IF(OR(G141="",H141="",I141=""),"",DATE(I141,MATCH(H141,'Categories &amp; Settings'!$J$5:$J$16,0),G141))</f>
        <v/>
      </c>
      <c r="K141" s="14"/>
      <c r="L141" s="14"/>
      <c r="M141" s="4" t="str">
        <f ca="1">IF(E141="","",'Categories &amp; Settings'!$B$8&amp;TEXT(MAX(0,K141-L141),"#,##0.00")&amp;" • "&amp;IF(K141-L141&lt;=0,"Paid",IF(TODAY()&gt;J141,"Overdue",IF(L141&gt;0,"Part Paid","Open"))))</f>
        <v/>
      </c>
    </row>
    <row r="142" spans="1:13" ht="15">
      <c r="A142" s="2"/>
      <c r="B142" s="2"/>
      <c r="C142" s="2"/>
      <c r="D142" s="12" t="str">
        <f>IF(OR(A142="",B142="",C142=""),"",DATE(C142,MATCH(B142,'Categories &amp; Settings'!$J$5:$J$16,0),A142))</f>
        <v/>
      </c>
      <c r="E142" s="2"/>
      <c r="F142" s="2"/>
      <c r="G142" s="2"/>
      <c r="H142" s="2"/>
      <c r="I142" s="2"/>
      <c r="J142" s="12" t="str">
        <f>IF(OR(G142="",H142="",I142=""),"",DATE(I142,MATCH(H142,'Categories &amp; Settings'!$J$5:$J$16,0),G142))</f>
        <v/>
      </c>
      <c r="K142" s="14"/>
      <c r="L142" s="14"/>
      <c r="M142" s="4" t="str">
        <f ca="1">IF(E142="","",'Categories &amp; Settings'!$B$8&amp;TEXT(MAX(0,K142-L142),"#,##0.00")&amp;" • "&amp;IF(K142-L142&lt;=0,"Paid",IF(TODAY()&gt;J142,"Overdue",IF(L142&gt;0,"Part Paid","Open"))))</f>
        <v/>
      </c>
    </row>
    <row r="143" spans="1:13" ht="15">
      <c r="A143" s="2"/>
      <c r="B143" s="2"/>
      <c r="C143" s="2"/>
      <c r="D143" s="12" t="str">
        <f>IF(OR(A143="",B143="",C143=""),"",DATE(C143,MATCH(B143,'Categories &amp; Settings'!$J$5:$J$16,0),A143))</f>
        <v/>
      </c>
      <c r="E143" s="2"/>
      <c r="F143" s="2"/>
      <c r="G143" s="2"/>
      <c r="H143" s="2"/>
      <c r="I143" s="2"/>
      <c r="J143" s="12" t="str">
        <f>IF(OR(G143="",H143="",I143=""),"",DATE(I143,MATCH(H143,'Categories &amp; Settings'!$J$5:$J$16,0),G143))</f>
        <v/>
      </c>
      <c r="K143" s="14"/>
      <c r="L143" s="14"/>
      <c r="M143" s="4" t="str">
        <f ca="1">IF(E143="","",'Categories &amp; Settings'!$B$8&amp;TEXT(MAX(0,K143-L143),"#,##0.00")&amp;" • "&amp;IF(K143-L143&lt;=0,"Paid",IF(TODAY()&gt;J143,"Overdue",IF(L143&gt;0,"Part Paid","Open"))))</f>
        <v/>
      </c>
    </row>
    <row r="144" spans="1:13" ht="15">
      <c r="A144" s="2"/>
      <c r="B144" s="2"/>
      <c r="C144" s="2"/>
      <c r="D144" s="12" t="str">
        <f>IF(OR(A144="",B144="",C144=""),"",DATE(C144,MATCH(B144,'Categories &amp; Settings'!$J$5:$J$16,0),A144))</f>
        <v/>
      </c>
      <c r="E144" s="2"/>
      <c r="F144" s="2"/>
      <c r="G144" s="2"/>
      <c r="H144" s="2"/>
      <c r="I144" s="2"/>
      <c r="J144" s="12" t="str">
        <f>IF(OR(G144="",H144="",I144=""),"",DATE(I144,MATCH(H144,'Categories &amp; Settings'!$J$5:$J$16,0),G144))</f>
        <v/>
      </c>
      <c r="K144" s="14"/>
      <c r="L144" s="14"/>
      <c r="M144" s="4" t="str">
        <f ca="1">IF(E144="","",'Categories &amp; Settings'!$B$8&amp;TEXT(MAX(0,K144-L144),"#,##0.00")&amp;" • "&amp;IF(K144-L144&lt;=0,"Paid",IF(TODAY()&gt;J144,"Overdue",IF(L144&gt;0,"Part Paid","Open"))))</f>
        <v/>
      </c>
    </row>
    <row r="145" spans="1:13" ht="15">
      <c r="A145" s="2"/>
      <c r="B145" s="2"/>
      <c r="C145" s="2"/>
      <c r="D145" s="12" t="str">
        <f>IF(OR(A145="",B145="",C145=""),"",DATE(C145,MATCH(B145,'Categories &amp; Settings'!$J$5:$J$16,0),A145))</f>
        <v/>
      </c>
      <c r="E145" s="2"/>
      <c r="F145" s="2"/>
      <c r="G145" s="2"/>
      <c r="H145" s="2"/>
      <c r="I145" s="2"/>
      <c r="J145" s="12" t="str">
        <f>IF(OR(G145="",H145="",I145=""),"",DATE(I145,MATCH(H145,'Categories &amp; Settings'!$J$5:$J$16,0),G145))</f>
        <v/>
      </c>
      <c r="K145" s="14"/>
      <c r="L145" s="14"/>
      <c r="M145" s="4" t="str">
        <f ca="1">IF(E145="","",'Categories &amp; Settings'!$B$8&amp;TEXT(MAX(0,K145-L145),"#,##0.00")&amp;" • "&amp;IF(K145-L145&lt;=0,"Paid",IF(TODAY()&gt;J145,"Overdue",IF(L145&gt;0,"Part Paid","Open"))))</f>
        <v/>
      </c>
    </row>
    <row r="146" spans="1:13" ht="15">
      <c r="A146" s="2"/>
      <c r="B146" s="2"/>
      <c r="C146" s="2"/>
      <c r="D146" s="12" t="str">
        <f>IF(OR(A146="",B146="",C146=""),"",DATE(C146,MATCH(B146,'Categories &amp; Settings'!$J$5:$J$16,0),A146))</f>
        <v/>
      </c>
      <c r="E146" s="2"/>
      <c r="F146" s="2"/>
      <c r="G146" s="2"/>
      <c r="H146" s="2"/>
      <c r="I146" s="2"/>
      <c r="J146" s="12" t="str">
        <f>IF(OR(G146="",H146="",I146=""),"",DATE(I146,MATCH(H146,'Categories &amp; Settings'!$J$5:$J$16,0),G146))</f>
        <v/>
      </c>
      <c r="K146" s="14"/>
      <c r="L146" s="14"/>
      <c r="M146" s="4" t="str">
        <f ca="1">IF(E146="","",'Categories &amp; Settings'!$B$8&amp;TEXT(MAX(0,K146-L146),"#,##0.00")&amp;" • "&amp;IF(K146-L146&lt;=0,"Paid",IF(TODAY()&gt;J146,"Overdue",IF(L146&gt;0,"Part Paid","Open"))))</f>
        <v/>
      </c>
    </row>
    <row r="147" spans="1:13" ht="15">
      <c r="A147" s="2"/>
      <c r="B147" s="2"/>
      <c r="C147" s="2"/>
      <c r="D147" s="12" t="str">
        <f>IF(OR(A147="",B147="",C147=""),"",DATE(C147,MATCH(B147,'Categories &amp; Settings'!$J$5:$J$16,0),A147))</f>
        <v/>
      </c>
      <c r="E147" s="2"/>
      <c r="F147" s="2"/>
      <c r="G147" s="2"/>
      <c r="H147" s="2"/>
      <c r="I147" s="2"/>
      <c r="J147" s="12" t="str">
        <f>IF(OR(G147="",H147="",I147=""),"",DATE(I147,MATCH(H147,'Categories &amp; Settings'!$J$5:$J$16,0),G147))</f>
        <v/>
      </c>
      <c r="K147" s="14"/>
      <c r="L147" s="14"/>
      <c r="M147" s="4" t="str">
        <f ca="1">IF(E147="","",'Categories &amp; Settings'!$B$8&amp;TEXT(MAX(0,K147-L147),"#,##0.00")&amp;" • "&amp;IF(K147-L147&lt;=0,"Paid",IF(TODAY()&gt;J147,"Overdue",IF(L147&gt;0,"Part Paid","Open"))))</f>
        <v/>
      </c>
    </row>
    <row r="148" spans="1:13" ht="15">
      <c r="A148" s="2"/>
      <c r="B148" s="2"/>
      <c r="C148" s="2"/>
      <c r="D148" s="12" t="str">
        <f>IF(OR(A148="",B148="",C148=""),"",DATE(C148,MATCH(B148,'Categories &amp; Settings'!$J$5:$J$16,0),A148))</f>
        <v/>
      </c>
      <c r="E148" s="2"/>
      <c r="F148" s="2"/>
      <c r="G148" s="2"/>
      <c r="H148" s="2"/>
      <c r="I148" s="2"/>
      <c r="J148" s="12" t="str">
        <f>IF(OR(G148="",H148="",I148=""),"",DATE(I148,MATCH(H148,'Categories &amp; Settings'!$J$5:$J$16,0),G148))</f>
        <v/>
      </c>
      <c r="K148" s="14"/>
      <c r="L148" s="14"/>
      <c r="M148" s="4" t="str">
        <f ca="1">IF(E148="","",'Categories &amp; Settings'!$B$8&amp;TEXT(MAX(0,K148-L148),"#,##0.00")&amp;" • "&amp;IF(K148-L148&lt;=0,"Paid",IF(TODAY()&gt;J148,"Overdue",IF(L148&gt;0,"Part Paid","Open"))))</f>
        <v/>
      </c>
    </row>
    <row r="149" spans="1:13" ht="15">
      <c r="A149" s="2"/>
      <c r="B149" s="2"/>
      <c r="C149" s="2"/>
      <c r="D149" s="12" t="str">
        <f>IF(OR(A149="",B149="",C149=""),"",DATE(C149,MATCH(B149,'Categories &amp; Settings'!$J$5:$J$16,0),A149))</f>
        <v/>
      </c>
      <c r="E149" s="2"/>
      <c r="F149" s="2"/>
      <c r="G149" s="2"/>
      <c r="H149" s="2"/>
      <c r="I149" s="2"/>
      <c r="J149" s="12" t="str">
        <f>IF(OR(G149="",H149="",I149=""),"",DATE(I149,MATCH(H149,'Categories &amp; Settings'!$J$5:$J$16,0),G149))</f>
        <v/>
      </c>
      <c r="K149" s="14"/>
      <c r="L149" s="14"/>
      <c r="M149" s="4" t="str">
        <f ca="1">IF(E149="","",'Categories &amp; Settings'!$B$8&amp;TEXT(MAX(0,K149-L149),"#,##0.00")&amp;" • "&amp;IF(K149-L149&lt;=0,"Paid",IF(TODAY()&gt;J149,"Overdue",IF(L149&gt;0,"Part Paid","Open"))))</f>
        <v/>
      </c>
    </row>
    <row r="150" spans="1:13" ht="15">
      <c r="A150" s="2"/>
      <c r="B150" s="2"/>
      <c r="C150" s="2"/>
      <c r="D150" s="12" t="str">
        <f>IF(OR(A150="",B150="",C150=""),"",DATE(C150,MATCH(B150,'Categories &amp; Settings'!$J$5:$J$16,0),A150))</f>
        <v/>
      </c>
      <c r="E150" s="2"/>
      <c r="F150" s="2"/>
      <c r="G150" s="2"/>
      <c r="H150" s="2"/>
      <c r="I150" s="2"/>
      <c r="J150" s="12" t="str">
        <f>IF(OR(G150="",H150="",I150=""),"",DATE(I150,MATCH(H150,'Categories &amp; Settings'!$J$5:$J$16,0),G150))</f>
        <v/>
      </c>
      <c r="K150" s="14"/>
      <c r="L150" s="14"/>
      <c r="M150" s="4" t="str">
        <f ca="1">IF(E150="","",'Categories &amp; Settings'!$B$8&amp;TEXT(MAX(0,K150-L150),"#,##0.00")&amp;" • "&amp;IF(K150-L150&lt;=0,"Paid",IF(TODAY()&gt;J150,"Overdue",IF(L150&gt;0,"Part Paid","Open"))))</f>
        <v/>
      </c>
    </row>
    <row r="151" spans="1:13" ht="15">
      <c r="A151" s="2"/>
      <c r="B151" s="2"/>
      <c r="C151" s="2"/>
      <c r="D151" s="12" t="str">
        <f>IF(OR(A151="",B151="",C151=""),"",DATE(C151,MATCH(B151,'Categories &amp; Settings'!$J$5:$J$16,0),A151))</f>
        <v/>
      </c>
      <c r="E151" s="2"/>
      <c r="F151" s="2"/>
      <c r="G151" s="2"/>
      <c r="H151" s="2"/>
      <c r="I151" s="2"/>
      <c r="J151" s="12" t="str">
        <f>IF(OR(G151="",H151="",I151=""),"",DATE(I151,MATCH(H151,'Categories &amp; Settings'!$J$5:$J$16,0),G151))</f>
        <v/>
      </c>
      <c r="K151" s="14"/>
      <c r="L151" s="14"/>
      <c r="M151" s="4" t="str">
        <f ca="1">IF(E151="","",'Categories &amp; Settings'!$B$8&amp;TEXT(MAX(0,K151-L151),"#,##0.00")&amp;" • "&amp;IF(K151-L151&lt;=0,"Paid",IF(TODAY()&gt;J151,"Overdue",IF(L151&gt;0,"Part Paid","Open"))))</f>
        <v/>
      </c>
    </row>
    <row r="152" spans="1:13" ht="15">
      <c r="A152" s="2"/>
      <c r="B152" s="2"/>
      <c r="C152" s="2"/>
      <c r="D152" s="12" t="str">
        <f>IF(OR(A152="",B152="",C152=""),"",DATE(C152,MATCH(B152,'Categories &amp; Settings'!$J$5:$J$16,0),A152))</f>
        <v/>
      </c>
      <c r="E152" s="2"/>
      <c r="F152" s="2"/>
      <c r="G152" s="2"/>
      <c r="H152" s="2"/>
      <c r="I152" s="2"/>
      <c r="J152" s="12" t="str">
        <f>IF(OR(G152="",H152="",I152=""),"",DATE(I152,MATCH(H152,'Categories &amp; Settings'!$J$5:$J$16,0),G152))</f>
        <v/>
      </c>
      <c r="K152" s="14"/>
      <c r="L152" s="14"/>
      <c r="M152" s="4" t="str">
        <f ca="1">IF(E152="","",'Categories &amp; Settings'!$B$8&amp;TEXT(MAX(0,K152-L152),"#,##0.00")&amp;" • "&amp;IF(K152-L152&lt;=0,"Paid",IF(TODAY()&gt;J152,"Overdue",IF(L152&gt;0,"Part Paid","Open"))))</f>
        <v/>
      </c>
    </row>
    <row r="153" spans="1:13" ht="15">
      <c r="A153" s="2"/>
      <c r="B153" s="2"/>
      <c r="C153" s="2"/>
      <c r="D153" s="12" t="str">
        <f>IF(OR(A153="",B153="",C153=""),"",DATE(C153,MATCH(B153,'Categories &amp; Settings'!$J$5:$J$16,0),A153))</f>
        <v/>
      </c>
      <c r="E153" s="2"/>
      <c r="F153" s="2"/>
      <c r="G153" s="2"/>
      <c r="H153" s="2"/>
      <c r="I153" s="2"/>
      <c r="J153" s="12" t="str">
        <f>IF(OR(G153="",H153="",I153=""),"",DATE(I153,MATCH(H153,'Categories &amp; Settings'!$J$5:$J$16,0),G153))</f>
        <v/>
      </c>
      <c r="K153" s="14"/>
      <c r="L153" s="14"/>
      <c r="M153" s="4" t="str">
        <f ca="1">IF(E153="","",'Categories &amp; Settings'!$B$8&amp;TEXT(MAX(0,K153-L153),"#,##0.00")&amp;" • "&amp;IF(K153-L153&lt;=0,"Paid",IF(TODAY()&gt;J153,"Overdue",IF(L153&gt;0,"Part Paid","Open"))))</f>
        <v/>
      </c>
    </row>
    <row r="154" spans="1:13" ht="15">
      <c r="A154" s="2"/>
      <c r="B154" s="2"/>
      <c r="C154" s="2"/>
      <c r="D154" s="12" t="str">
        <f>IF(OR(A154="",B154="",C154=""),"",DATE(C154,MATCH(B154,'Categories &amp; Settings'!$J$5:$J$16,0),A154))</f>
        <v/>
      </c>
      <c r="E154" s="2"/>
      <c r="F154" s="2"/>
      <c r="G154" s="2"/>
      <c r="H154" s="2"/>
      <c r="I154" s="2"/>
      <c r="J154" s="12" t="str">
        <f>IF(OR(G154="",H154="",I154=""),"",DATE(I154,MATCH(H154,'Categories &amp; Settings'!$J$5:$J$16,0),G154))</f>
        <v/>
      </c>
      <c r="K154" s="14"/>
      <c r="L154" s="14"/>
      <c r="M154" s="4" t="str">
        <f ca="1">IF(E154="","",'Categories &amp; Settings'!$B$8&amp;TEXT(MAX(0,K154-L154),"#,##0.00")&amp;" • "&amp;IF(K154-L154&lt;=0,"Paid",IF(TODAY()&gt;J154,"Overdue",IF(L154&gt;0,"Part Paid","Open"))))</f>
        <v/>
      </c>
    </row>
    <row r="155" spans="1:13" ht="15">
      <c r="A155" s="2"/>
      <c r="B155" s="2"/>
      <c r="C155" s="2"/>
      <c r="D155" s="12" t="str">
        <f>IF(OR(A155="",B155="",C155=""),"",DATE(C155,MATCH(B155,'Categories &amp; Settings'!$J$5:$J$16,0),A155))</f>
        <v/>
      </c>
      <c r="E155" s="2"/>
      <c r="F155" s="2"/>
      <c r="G155" s="2"/>
      <c r="H155" s="2"/>
      <c r="I155" s="2"/>
      <c r="J155" s="12" t="str">
        <f>IF(OR(G155="",H155="",I155=""),"",DATE(I155,MATCH(H155,'Categories &amp; Settings'!$J$5:$J$16,0),G155))</f>
        <v/>
      </c>
      <c r="K155" s="14"/>
      <c r="L155" s="14"/>
      <c r="M155" s="4" t="str">
        <f ca="1">IF(E155="","",'Categories &amp; Settings'!$B$8&amp;TEXT(MAX(0,K155-L155),"#,##0.00")&amp;" • "&amp;IF(K155-L155&lt;=0,"Paid",IF(TODAY()&gt;J155,"Overdue",IF(L155&gt;0,"Part Paid","Open"))))</f>
        <v/>
      </c>
    </row>
    <row r="156" spans="1:13" ht="15">
      <c r="A156" s="2"/>
      <c r="B156" s="2"/>
      <c r="C156" s="2"/>
      <c r="D156" s="12" t="str">
        <f>IF(OR(A156="",B156="",C156=""),"",DATE(C156,MATCH(B156,'Categories &amp; Settings'!$J$5:$J$16,0),A156))</f>
        <v/>
      </c>
      <c r="E156" s="2"/>
      <c r="F156" s="2"/>
      <c r="G156" s="2"/>
      <c r="H156" s="2"/>
      <c r="I156" s="2"/>
      <c r="J156" s="12" t="str">
        <f>IF(OR(G156="",H156="",I156=""),"",DATE(I156,MATCH(H156,'Categories &amp; Settings'!$J$5:$J$16,0),G156))</f>
        <v/>
      </c>
      <c r="K156" s="14"/>
      <c r="L156" s="14"/>
      <c r="M156" s="4" t="str">
        <f ca="1">IF(E156="","",'Categories &amp; Settings'!$B$8&amp;TEXT(MAX(0,K156-L156),"#,##0.00")&amp;" • "&amp;IF(K156-L156&lt;=0,"Paid",IF(TODAY()&gt;J156,"Overdue",IF(L156&gt;0,"Part Paid","Open"))))</f>
        <v/>
      </c>
    </row>
    <row r="157" spans="1:13" ht="15">
      <c r="A157" s="2"/>
      <c r="B157" s="2"/>
      <c r="C157" s="2"/>
      <c r="D157" s="12" t="str">
        <f>IF(OR(A157="",B157="",C157=""),"",DATE(C157,MATCH(B157,'Categories &amp; Settings'!$J$5:$J$16,0),A157))</f>
        <v/>
      </c>
      <c r="E157" s="2"/>
      <c r="F157" s="2"/>
      <c r="G157" s="2"/>
      <c r="H157" s="2"/>
      <c r="I157" s="2"/>
      <c r="J157" s="12" t="str">
        <f>IF(OR(G157="",H157="",I157=""),"",DATE(I157,MATCH(H157,'Categories &amp; Settings'!$J$5:$J$16,0),G157))</f>
        <v/>
      </c>
      <c r="K157" s="14"/>
      <c r="L157" s="14"/>
      <c r="M157" s="4" t="str">
        <f ca="1">IF(E157="","",'Categories &amp; Settings'!$B$8&amp;TEXT(MAX(0,K157-L157),"#,##0.00")&amp;" • "&amp;IF(K157-L157&lt;=0,"Paid",IF(TODAY()&gt;J157,"Overdue",IF(L157&gt;0,"Part Paid","Open"))))</f>
        <v/>
      </c>
    </row>
    <row r="158" spans="1:13" ht="15">
      <c r="A158" s="2"/>
      <c r="B158" s="2"/>
      <c r="C158" s="2"/>
      <c r="D158" s="12" t="str">
        <f>IF(OR(A158="",B158="",C158=""),"",DATE(C158,MATCH(B158,'Categories &amp; Settings'!$J$5:$J$16,0),A158))</f>
        <v/>
      </c>
      <c r="E158" s="2"/>
      <c r="F158" s="2"/>
      <c r="G158" s="2"/>
      <c r="H158" s="2"/>
      <c r="I158" s="2"/>
      <c r="J158" s="12" t="str">
        <f>IF(OR(G158="",H158="",I158=""),"",DATE(I158,MATCH(H158,'Categories &amp; Settings'!$J$5:$J$16,0),G158))</f>
        <v/>
      </c>
      <c r="K158" s="14"/>
      <c r="L158" s="14"/>
      <c r="M158" s="4" t="str">
        <f ca="1">IF(E158="","",'Categories &amp; Settings'!$B$8&amp;TEXT(MAX(0,K158-L158),"#,##0.00")&amp;" • "&amp;IF(K158-L158&lt;=0,"Paid",IF(TODAY()&gt;J158,"Overdue",IF(L158&gt;0,"Part Paid","Open"))))</f>
        <v/>
      </c>
    </row>
    <row r="159" spans="1:13" ht="15">
      <c r="A159" s="2"/>
      <c r="B159" s="2"/>
      <c r="C159" s="2"/>
      <c r="D159" s="12" t="str">
        <f>IF(OR(A159="",B159="",C159=""),"",DATE(C159,MATCH(B159,'Categories &amp; Settings'!$J$5:$J$16,0),A159))</f>
        <v/>
      </c>
      <c r="E159" s="2"/>
      <c r="F159" s="2"/>
      <c r="G159" s="2"/>
      <c r="H159" s="2"/>
      <c r="I159" s="2"/>
      <c r="J159" s="12" t="str">
        <f>IF(OR(G159="",H159="",I159=""),"",DATE(I159,MATCH(H159,'Categories &amp; Settings'!$J$5:$J$16,0),G159))</f>
        <v/>
      </c>
      <c r="K159" s="14"/>
      <c r="L159" s="14"/>
      <c r="M159" s="4" t="str">
        <f ca="1">IF(E159="","",'Categories &amp; Settings'!$B$8&amp;TEXT(MAX(0,K159-L159),"#,##0.00")&amp;" • "&amp;IF(K159-L159&lt;=0,"Paid",IF(TODAY()&gt;J159,"Overdue",IF(L159&gt;0,"Part Paid","Open"))))</f>
        <v/>
      </c>
    </row>
    <row r="160" spans="1:13" ht="15">
      <c r="A160" s="2"/>
      <c r="B160" s="2"/>
      <c r="C160" s="2"/>
      <c r="D160" s="12" t="str">
        <f>IF(OR(A160="",B160="",C160=""),"",DATE(C160,MATCH(B160,'Categories &amp; Settings'!$J$5:$J$16,0),A160))</f>
        <v/>
      </c>
      <c r="E160" s="2"/>
      <c r="F160" s="2"/>
      <c r="G160" s="2"/>
      <c r="H160" s="2"/>
      <c r="I160" s="2"/>
      <c r="J160" s="12" t="str">
        <f>IF(OR(G160="",H160="",I160=""),"",DATE(I160,MATCH(H160,'Categories &amp; Settings'!$J$5:$J$16,0),G160))</f>
        <v/>
      </c>
      <c r="K160" s="14"/>
      <c r="L160" s="14"/>
      <c r="M160" s="4" t="str">
        <f ca="1">IF(E160="","",'Categories &amp; Settings'!$B$8&amp;TEXT(MAX(0,K160-L160),"#,##0.00")&amp;" • "&amp;IF(K160-L160&lt;=0,"Paid",IF(TODAY()&gt;J160,"Overdue",IF(L160&gt;0,"Part Paid","Open"))))</f>
        <v/>
      </c>
    </row>
    <row r="161" spans="1:13" ht="15">
      <c r="A161" s="2"/>
      <c r="B161" s="2"/>
      <c r="C161" s="2"/>
      <c r="D161" s="12" t="str">
        <f>IF(OR(A161="",B161="",C161=""),"",DATE(C161,MATCH(B161,'Categories &amp; Settings'!$J$5:$J$16,0),A161))</f>
        <v/>
      </c>
      <c r="E161" s="2"/>
      <c r="F161" s="2"/>
      <c r="G161" s="2"/>
      <c r="H161" s="2"/>
      <c r="I161" s="2"/>
      <c r="J161" s="12" t="str">
        <f>IF(OR(G161="",H161="",I161=""),"",DATE(I161,MATCH(H161,'Categories &amp; Settings'!$J$5:$J$16,0),G161))</f>
        <v/>
      </c>
      <c r="K161" s="14"/>
      <c r="L161" s="14"/>
      <c r="M161" s="4" t="str">
        <f ca="1">IF(E161="","",'Categories &amp; Settings'!$B$8&amp;TEXT(MAX(0,K161-L161),"#,##0.00")&amp;" • "&amp;IF(K161-L161&lt;=0,"Paid",IF(TODAY()&gt;J161,"Overdue",IF(L161&gt;0,"Part Paid","Open"))))</f>
        <v/>
      </c>
    </row>
    <row r="162" spans="1:13" ht="15">
      <c r="A162" s="2"/>
      <c r="B162" s="2"/>
      <c r="C162" s="2"/>
      <c r="D162" s="12" t="str">
        <f>IF(OR(A162="",B162="",C162=""),"",DATE(C162,MATCH(B162,'Categories &amp; Settings'!$J$5:$J$16,0),A162))</f>
        <v/>
      </c>
      <c r="E162" s="2"/>
      <c r="F162" s="2"/>
      <c r="G162" s="2"/>
      <c r="H162" s="2"/>
      <c r="I162" s="2"/>
      <c r="J162" s="12" t="str">
        <f>IF(OR(G162="",H162="",I162=""),"",DATE(I162,MATCH(H162,'Categories &amp; Settings'!$J$5:$J$16,0),G162))</f>
        <v/>
      </c>
      <c r="K162" s="14"/>
      <c r="L162" s="14"/>
      <c r="M162" s="4" t="str">
        <f ca="1">IF(E162="","",'Categories &amp; Settings'!$B$8&amp;TEXT(MAX(0,K162-L162),"#,##0.00")&amp;" • "&amp;IF(K162-L162&lt;=0,"Paid",IF(TODAY()&gt;J162,"Overdue",IF(L162&gt;0,"Part Paid","Open"))))</f>
        <v/>
      </c>
    </row>
    <row r="163" spans="1:13" ht="15">
      <c r="A163" s="2"/>
      <c r="B163" s="2"/>
      <c r="C163" s="2"/>
      <c r="D163" s="12" t="str">
        <f>IF(OR(A163="",B163="",C163=""),"",DATE(C163,MATCH(B163,'Categories &amp; Settings'!$J$5:$J$16,0),A163))</f>
        <v/>
      </c>
      <c r="E163" s="2"/>
      <c r="F163" s="2"/>
      <c r="G163" s="2"/>
      <c r="H163" s="2"/>
      <c r="I163" s="2"/>
      <c r="J163" s="12" t="str">
        <f>IF(OR(G163="",H163="",I163=""),"",DATE(I163,MATCH(H163,'Categories &amp; Settings'!$J$5:$J$16,0),G163))</f>
        <v/>
      </c>
      <c r="K163" s="14"/>
      <c r="L163" s="14"/>
      <c r="M163" s="4" t="str">
        <f ca="1">IF(E163="","",'Categories &amp; Settings'!$B$8&amp;TEXT(MAX(0,K163-L163),"#,##0.00")&amp;" • "&amp;IF(K163-L163&lt;=0,"Paid",IF(TODAY()&gt;J163,"Overdue",IF(L163&gt;0,"Part Paid","Open"))))</f>
        <v/>
      </c>
    </row>
    <row r="164" spans="1:13" ht="15">
      <c r="A164" s="2"/>
      <c r="B164" s="2"/>
      <c r="C164" s="2"/>
      <c r="D164" s="12" t="str">
        <f>IF(OR(A164="",B164="",C164=""),"",DATE(C164,MATCH(B164,'Categories &amp; Settings'!$J$5:$J$16,0),A164))</f>
        <v/>
      </c>
      <c r="E164" s="2"/>
      <c r="F164" s="2"/>
      <c r="G164" s="2"/>
      <c r="H164" s="2"/>
      <c r="I164" s="2"/>
      <c r="J164" s="12" t="str">
        <f>IF(OR(G164="",H164="",I164=""),"",DATE(I164,MATCH(H164,'Categories &amp; Settings'!$J$5:$J$16,0),G164))</f>
        <v/>
      </c>
      <c r="K164" s="14"/>
      <c r="L164" s="14"/>
      <c r="M164" s="4" t="str">
        <f ca="1">IF(E164="","",'Categories &amp; Settings'!$B$8&amp;TEXT(MAX(0,K164-L164),"#,##0.00")&amp;" • "&amp;IF(K164-L164&lt;=0,"Paid",IF(TODAY()&gt;J164,"Overdue",IF(L164&gt;0,"Part Paid","Open"))))</f>
        <v/>
      </c>
    </row>
    <row r="165" spans="1:13" ht="15">
      <c r="A165" s="2"/>
      <c r="B165" s="2"/>
      <c r="C165" s="2"/>
      <c r="D165" s="12" t="str">
        <f>IF(OR(A165="",B165="",C165=""),"",DATE(C165,MATCH(B165,'Categories &amp; Settings'!$J$5:$J$16,0),A165))</f>
        <v/>
      </c>
      <c r="E165" s="2"/>
      <c r="F165" s="2"/>
      <c r="G165" s="2"/>
      <c r="H165" s="2"/>
      <c r="I165" s="2"/>
      <c r="J165" s="12" t="str">
        <f>IF(OR(G165="",H165="",I165=""),"",DATE(I165,MATCH(H165,'Categories &amp; Settings'!$J$5:$J$16,0),G165))</f>
        <v/>
      </c>
      <c r="K165" s="14"/>
      <c r="L165" s="14"/>
      <c r="M165" s="4" t="str">
        <f ca="1">IF(E165="","",'Categories &amp; Settings'!$B$8&amp;TEXT(MAX(0,K165-L165),"#,##0.00")&amp;" • "&amp;IF(K165-L165&lt;=0,"Paid",IF(TODAY()&gt;J165,"Overdue",IF(L165&gt;0,"Part Paid","Open"))))</f>
        <v/>
      </c>
    </row>
    <row r="166" spans="1:13" ht="15">
      <c r="A166" s="2"/>
      <c r="B166" s="2"/>
      <c r="C166" s="2"/>
      <c r="D166" s="12" t="str">
        <f>IF(OR(A166="",B166="",C166=""),"",DATE(C166,MATCH(B166,'Categories &amp; Settings'!$J$5:$J$16,0),A166))</f>
        <v/>
      </c>
      <c r="E166" s="2"/>
      <c r="F166" s="2"/>
      <c r="G166" s="2"/>
      <c r="H166" s="2"/>
      <c r="I166" s="2"/>
      <c r="J166" s="12" t="str">
        <f>IF(OR(G166="",H166="",I166=""),"",DATE(I166,MATCH(H166,'Categories &amp; Settings'!$J$5:$J$16,0),G166))</f>
        <v/>
      </c>
      <c r="K166" s="14"/>
      <c r="L166" s="14"/>
      <c r="M166" s="4" t="str">
        <f ca="1">IF(E166="","",'Categories &amp; Settings'!$B$8&amp;TEXT(MAX(0,K166-L166),"#,##0.00")&amp;" • "&amp;IF(K166-L166&lt;=0,"Paid",IF(TODAY()&gt;J166,"Overdue",IF(L166&gt;0,"Part Paid","Open"))))</f>
        <v/>
      </c>
    </row>
    <row r="167" spans="1:13" ht="15">
      <c r="A167" s="2"/>
      <c r="B167" s="2"/>
      <c r="C167" s="2"/>
      <c r="D167" s="12" t="str">
        <f>IF(OR(A167="",B167="",C167=""),"",DATE(C167,MATCH(B167,'Categories &amp; Settings'!$J$5:$J$16,0),A167))</f>
        <v/>
      </c>
      <c r="E167" s="2"/>
      <c r="F167" s="2"/>
      <c r="G167" s="2"/>
      <c r="H167" s="2"/>
      <c r="I167" s="2"/>
      <c r="J167" s="12" t="str">
        <f>IF(OR(G167="",H167="",I167=""),"",DATE(I167,MATCH(H167,'Categories &amp; Settings'!$J$5:$J$16,0),G167))</f>
        <v/>
      </c>
      <c r="K167" s="14"/>
      <c r="L167" s="14"/>
      <c r="M167" s="4" t="str">
        <f ca="1">IF(E167="","",'Categories &amp; Settings'!$B$8&amp;TEXT(MAX(0,K167-L167),"#,##0.00")&amp;" • "&amp;IF(K167-L167&lt;=0,"Paid",IF(TODAY()&gt;J167,"Overdue",IF(L167&gt;0,"Part Paid","Open"))))</f>
        <v/>
      </c>
    </row>
    <row r="168" spans="1:13" ht="15">
      <c r="A168" s="2"/>
      <c r="B168" s="2"/>
      <c r="C168" s="2"/>
      <c r="D168" s="12" t="str">
        <f>IF(OR(A168="",B168="",C168=""),"",DATE(C168,MATCH(B168,'Categories &amp; Settings'!$J$5:$J$16,0),A168))</f>
        <v/>
      </c>
      <c r="E168" s="2"/>
      <c r="F168" s="2"/>
      <c r="G168" s="2"/>
      <c r="H168" s="2"/>
      <c r="I168" s="2"/>
      <c r="J168" s="12" t="str">
        <f>IF(OR(G168="",H168="",I168=""),"",DATE(I168,MATCH(H168,'Categories &amp; Settings'!$J$5:$J$16,0),G168))</f>
        <v/>
      </c>
      <c r="K168" s="14"/>
      <c r="L168" s="14"/>
      <c r="M168" s="4" t="str">
        <f ca="1">IF(E168="","",'Categories &amp; Settings'!$B$8&amp;TEXT(MAX(0,K168-L168),"#,##0.00")&amp;" • "&amp;IF(K168-L168&lt;=0,"Paid",IF(TODAY()&gt;J168,"Overdue",IF(L168&gt;0,"Part Paid","Open"))))</f>
        <v/>
      </c>
    </row>
    <row r="169" spans="1:13" ht="15">
      <c r="A169" s="2"/>
      <c r="B169" s="2"/>
      <c r="C169" s="2"/>
      <c r="D169" s="12" t="str">
        <f>IF(OR(A169="",B169="",C169=""),"",DATE(C169,MATCH(B169,'Categories &amp; Settings'!$J$5:$J$16,0),A169))</f>
        <v/>
      </c>
      <c r="E169" s="2"/>
      <c r="F169" s="2"/>
      <c r="G169" s="2"/>
      <c r="H169" s="2"/>
      <c r="I169" s="2"/>
      <c r="J169" s="12" t="str">
        <f>IF(OR(G169="",H169="",I169=""),"",DATE(I169,MATCH(H169,'Categories &amp; Settings'!$J$5:$J$16,0),G169))</f>
        <v/>
      </c>
      <c r="K169" s="14"/>
      <c r="L169" s="14"/>
      <c r="M169" s="4" t="str">
        <f ca="1">IF(E169="","",'Categories &amp; Settings'!$B$8&amp;TEXT(MAX(0,K169-L169),"#,##0.00")&amp;" • "&amp;IF(K169-L169&lt;=0,"Paid",IF(TODAY()&gt;J169,"Overdue",IF(L169&gt;0,"Part Paid","Open"))))</f>
        <v/>
      </c>
    </row>
    <row r="170" spans="1:13" ht="15">
      <c r="A170" s="2"/>
      <c r="B170" s="2"/>
      <c r="C170" s="2"/>
      <c r="D170" s="12" t="str">
        <f>IF(OR(A170="",B170="",C170=""),"",DATE(C170,MATCH(B170,'Categories &amp; Settings'!$J$5:$J$16,0),A170))</f>
        <v/>
      </c>
      <c r="E170" s="2"/>
      <c r="F170" s="2"/>
      <c r="G170" s="2"/>
      <c r="H170" s="2"/>
      <c r="I170" s="2"/>
      <c r="J170" s="12" t="str">
        <f>IF(OR(G170="",H170="",I170=""),"",DATE(I170,MATCH(H170,'Categories &amp; Settings'!$J$5:$J$16,0),G170))</f>
        <v/>
      </c>
      <c r="K170" s="14"/>
      <c r="L170" s="14"/>
      <c r="M170" s="4" t="str">
        <f ca="1">IF(E170="","",'Categories &amp; Settings'!$B$8&amp;TEXT(MAX(0,K170-L170),"#,##0.00")&amp;" • "&amp;IF(K170-L170&lt;=0,"Paid",IF(TODAY()&gt;J170,"Overdue",IF(L170&gt;0,"Part Paid","Open"))))</f>
        <v/>
      </c>
    </row>
    <row r="171" spans="1:13" ht="15">
      <c r="A171" s="2"/>
      <c r="B171" s="2"/>
      <c r="C171" s="2"/>
      <c r="D171" s="12" t="str">
        <f>IF(OR(A171="",B171="",C171=""),"",DATE(C171,MATCH(B171,'Categories &amp; Settings'!$J$5:$J$16,0),A171))</f>
        <v/>
      </c>
      <c r="E171" s="2"/>
      <c r="F171" s="2"/>
      <c r="G171" s="2"/>
      <c r="H171" s="2"/>
      <c r="I171" s="2"/>
      <c r="J171" s="12" t="str">
        <f>IF(OR(G171="",H171="",I171=""),"",DATE(I171,MATCH(H171,'Categories &amp; Settings'!$J$5:$J$16,0),G171))</f>
        <v/>
      </c>
      <c r="K171" s="14"/>
      <c r="L171" s="14"/>
      <c r="M171" s="4" t="str">
        <f ca="1">IF(E171="","",'Categories &amp; Settings'!$B$8&amp;TEXT(MAX(0,K171-L171),"#,##0.00")&amp;" • "&amp;IF(K171-L171&lt;=0,"Paid",IF(TODAY()&gt;J171,"Overdue",IF(L171&gt;0,"Part Paid","Open"))))</f>
        <v/>
      </c>
    </row>
    <row r="172" spans="1:13" ht="15">
      <c r="A172" s="2"/>
      <c r="B172" s="2"/>
      <c r="C172" s="2"/>
      <c r="D172" s="12" t="str">
        <f>IF(OR(A172="",B172="",C172=""),"",DATE(C172,MATCH(B172,'Categories &amp; Settings'!$J$5:$J$16,0),A172))</f>
        <v/>
      </c>
      <c r="E172" s="2"/>
      <c r="F172" s="2"/>
      <c r="G172" s="2"/>
      <c r="H172" s="2"/>
      <c r="I172" s="2"/>
      <c r="J172" s="12" t="str">
        <f>IF(OR(G172="",H172="",I172=""),"",DATE(I172,MATCH(H172,'Categories &amp; Settings'!$J$5:$J$16,0),G172))</f>
        <v/>
      </c>
      <c r="K172" s="14"/>
      <c r="L172" s="14"/>
      <c r="M172" s="4" t="str">
        <f ca="1">IF(E172="","",'Categories &amp; Settings'!$B$8&amp;TEXT(MAX(0,K172-L172),"#,##0.00")&amp;" • "&amp;IF(K172-L172&lt;=0,"Paid",IF(TODAY()&gt;J172,"Overdue",IF(L172&gt;0,"Part Paid","Open"))))</f>
        <v/>
      </c>
    </row>
    <row r="173" spans="1:13" ht="15">
      <c r="A173" s="2"/>
      <c r="B173" s="2"/>
      <c r="C173" s="2"/>
      <c r="D173" s="12" t="str">
        <f>IF(OR(A173="",B173="",C173=""),"",DATE(C173,MATCH(B173,'Categories &amp; Settings'!$J$5:$J$16,0),A173))</f>
        <v/>
      </c>
      <c r="E173" s="2"/>
      <c r="F173" s="2"/>
      <c r="G173" s="2"/>
      <c r="H173" s="2"/>
      <c r="I173" s="2"/>
      <c r="J173" s="12" t="str">
        <f>IF(OR(G173="",H173="",I173=""),"",DATE(I173,MATCH(H173,'Categories &amp; Settings'!$J$5:$J$16,0),G173))</f>
        <v/>
      </c>
      <c r="K173" s="14"/>
      <c r="L173" s="14"/>
      <c r="M173" s="4" t="str">
        <f ca="1">IF(E173="","",'Categories &amp; Settings'!$B$8&amp;TEXT(MAX(0,K173-L173),"#,##0.00")&amp;" • "&amp;IF(K173-L173&lt;=0,"Paid",IF(TODAY()&gt;J173,"Overdue",IF(L173&gt;0,"Part Paid","Open"))))</f>
        <v/>
      </c>
    </row>
    <row r="174" spans="1:13" ht="15">
      <c r="A174" s="2"/>
      <c r="B174" s="2"/>
      <c r="C174" s="2"/>
      <c r="D174" s="12" t="str">
        <f>IF(OR(A174="",B174="",C174=""),"",DATE(C174,MATCH(B174,'Categories &amp; Settings'!$J$5:$J$16,0),A174))</f>
        <v/>
      </c>
      <c r="E174" s="2"/>
      <c r="F174" s="2"/>
      <c r="G174" s="2"/>
      <c r="H174" s="2"/>
      <c r="I174" s="2"/>
      <c r="J174" s="12" t="str">
        <f>IF(OR(G174="",H174="",I174=""),"",DATE(I174,MATCH(H174,'Categories &amp; Settings'!$J$5:$J$16,0),G174))</f>
        <v/>
      </c>
      <c r="K174" s="14"/>
      <c r="L174" s="14"/>
      <c r="M174" s="4" t="str">
        <f ca="1">IF(E174="","",'Categories &amp; Settings'!$B$8&amp;TEXT(MAX(0,K174-L174),"#,##0.00")&amp;" • "&amp;IF(K174-L174&lt;=0,"Paid",IF(TODAY()&gt;J174,"Overdue",IF(L174&gt;0,"Part Paid","Open"))))</f>
        <v/>
      </c>
    </row>
    <row r="175" spans="1:13" ht="15">
      <c r="A175" s="2"/>
      <c r="B175" s="2"/>
      <c r="C175" s="2"/>
      <c r="D175" s="12" t="str">
        <f>IF(OR(A175="",B175="",C175=""),"",DATE(C175,MATCH(B175,'Categories &amp; Settings'!$J$5:$J$16,0),A175))</f>
        <v/>
      </c>
      <c r="E175" s="2"/>
      <c r="F175" s="2"/>
      <c r="G175" s="2"/>
      <c r="H175" s="2"/>
      <c r="I175" s="2"/>
      <c r="J175" s="12" t="str">
        <f>IF(OR(G175="",H175="",I175=""),"",DATE(I175,MATCH(H175,'Categories &amp; Settings'!$J$5:$J$16,0),G175))</f>
        <v/>
      </c>
      <c r="K175" s="14"/>
      <c r="L175" s="14"/>
      <c r="M175" s="4" t="str">
        <f ca="1">IF(E175="","",'Categories &amp; Settings'!$B$8&amp;TEXT(MAX(0,K175-L175),"#,##0.00")&amp;" • "&amp;IF(K175-L175&lt;=0,"Paid",IF(TODAY()&gt;J175,"Overdue",IF(L175&gt;0,"Part Paid","Open"))))</f>
        <v/>
      </c>
    </row>
    <row r="176" spans="1:13" ht="15">
      <c r="A176" s="2"/>
      <c r="B176" s="2"/>
      <c r="C176" s="2"/>
      <c r="D176" s="12" t="str">
        <f>IF(OR(A176="",B176="",C176=""),"",DATE(C176,MATCH(B176,'Categories &amp; Settings'!$J$5:$J$16,0),A176))</f>
        <v/>
      </c>
      <c r="E176" s="2"/>
      <c r="F176" s="2"/>
      <c r="G176" s="2"/>
      <c r="H176" s="2"/>
      <c r="I176" s="2"/>
      <c r="J176" s="12" t="str">
        <f>IF(OR(G176="",H176="",I176=""),"",DATE(I176,MATCH(H176,'Categories &amp; Settings'!$J$5:$J$16,0),G176))</f>
        <v/>
      </c>
      <c r="K176" s="14"/>
      <c r="L176" s="14"/>
      <c r="M176" s="4" t="str">
        <f ca="1">IF(E176="","",'Categories &amp; Settings'!$B$8&amp;TEXT(MAX(0,K176-L176),"#,##0.00")&amp;" • "&amp;IF(K176-L176&lt;=0,"Paid",IF(TODAY()&gt;J176,"Overdue",IF(L176&gt;0,"Part Paid","Open"))))</f>
        <v/>
      </c>
    </row>
    <row r="177" spans="1:13" ht="15">
      <c r="A177" s="2"/>
      <c r="B177" s="2"/>
      <c r="C177" s="2"/>
      <c r="D177" s="12" t="str">
        <f>IF(OR(A177="",B177="",C177=""),"",DATE(C177,MATCH(B177,'Categories &amp; Settings'!$J$5:$J$16,0),A177))</f>
        <v/>
      </c>
      <c r="E177" s="2"/>
      <c r="F177" s="2"/>
      <c r="G177" s="2"/>
      <c r="H177" s="2"/>
      <c r="I177" s="2"/>
      <c r="J177" s="12" t="str">
        <f>IF(OR(G177="",H177="",I177=""),"",DATE(I177,MATCH(H177,'Categories &amp; Settings'!$J$5:$J$16,0),G177))</f>
        <v/>
      </c>
      <c r="K177" s="14"/>
      <c r="L177" s="14"/>
      <c r="M177" s="4" t="str">
        <f ca="1">IF(E177="","",'Categories &amp; Settings'!$B$8&amp;TEXT(MAX(0,K177-L177),"#,##0.00")&amp;" • "&amp;IF(K177-L177&lt;=0,"Paid",IF(TODAY()&gt;J177,"Overdue",IF(L177&gt;0,"Part Paid","Open"))))</f>
        <v/>
      </c>
    </row>
    <row r="178" spans="1:13" ht="15">
      <c r="A178" s="2"/>
      <c r="B178" s="2"/>
      <c r="C178" s="2"/>
      <c r="D178" s="12" t="str">
        <f>IF(OR(A178="",B178="",C178=""),"",DATE(C178,MATCH(B178,'Categories &amp; Settings'!$J$5:$J$16,0),A178))</f>
        <v/>
      </c>
      <c r="E178" s="2"/>
      <c r="F178" s="2"/>
      <c r="G178" s="2"/>
      <c r="H178" s="2"/>
      <c r="I178" s="2"/>
      <c r="J178" s="12" t="str">
        <f>IF(OR(G178="",H178="",I178=""),"",DATE(I178,MATCH(H178,'Categories &amp; Settings'!$J$5:$J$16,0),G178))</f>
        <v/>
      </c>
      <c r="K178" s="14"/>
      <c r="L178" s="14"/>
      <c r="M178" s="4" t="str">
        <f ca="1">IF(E178="","",'Categories &amp; Settings'!$B$8&amp;TEXT(MAX(0,K178-L178),"#,##0.00")&amp;" • "&amp;IF(K178-L178&lt;=0,"Paid",IF(TODAY()&gt;J178,"Overdue",IF(L178&gt;0,"Part Paid","Open"))))</f>
        <v/>
      </c>
    </row>
    <row r="179" spans="1:13" ht="15">
      <c r="A179" s="2"/>
      <c r="B179" s="2"/>
      <c r="C179" s="2"/>
      <c r="D179" s="12" t="str">
        <f>IF(OR(A179="",B179="",C179=""),"",DATE(C179,MATCH(B179,'Categories &amp; Settings'!$J$5:$J$16,0),A179))</f>
        <v/>
      </c>
      <c r="E179" s="2"/>
      <c r="F179" s="2"/>
      <c r="G179" s="2"/>
      <c r="H179" s="2"/>
      <c r="I179" s="2"/>
      <c r="J179" s="12" t="str">
        <f>IF(OR(G179="",H179="",I179=""),"",DATE(I179,MATCH(H179,'Categories &amp; Settings'!$J$5:$J$16,0),G179))</f>
        <v/>
      </c>
      <c r="K179" s="14"/>
      <c r="L179" s="14"/>
      <c r="M179" s="4" t="str">
        <f ca="1">IF(E179="","",'Categories &amp; Settings'!$B$8&amp;TEXT(MAX(0,K179-L179),"#,##0.00")&amp;" • "&amp;IF(K179-L179&lt;=0,"Paid",IF(TODAY()&gt;J179,"Overdue",IF(L179&gt;0,"Part Paid","Open"))))</f>
        <v/>
      </c>
    </row>
    <row r="180" spans="1:13" ht="15">
      <c r="A180" s="2"/>
      <c r="B180" s="2"/>
      <c r="C180" s="2"/>
      <c r="D180" s="12" t="str">
        <f>IF(OR(A180="",B180="",C180=""),"",DATE(C180,MATCH(B180,'Categories &amp; Settings'!$J$5:$J$16,0),A180))</f>
        <v/>
      </c>
      <c r="E180" s="2"/>
      <c r="F180" s="2"/>
      <c r="G180" s="2"/>
      <c r="H180" s="2"/>
      <c r="I180" s="2"/>
      <c r="J180" s="12" t="str">
        <f>IF(OR(G180="",H180="",I180=""),"",DATE(I180,MATCH(H180,'Categories &amp; Settings'!$J$5:$J$16,0),G180))</f>
        <v/>
      </c>
      <c r="K180" s="14"/>
      <c r="L180" s="14"/>
      <c r="M180" s="4" t="str">
        <f ca="1">IF(E180="","",'Categories &amp; Settings'!$B$8&amp;TEXT(MAX(0,K180-L180),"#,##0.00")&amp;" • "&amp;IF(K180-L180&lt;=0,"Paid",IF(TODAY()&gt;J180,"Overdue",IF(L180&gt;0,"Part Paid","Open"))))</f>
        <v/>
      </c>
    </row>
    <row r="181" spans="1:13" ht="15">
      <c r="A181" s="2"/>
      <c r="B181" s="2"/>
      <c r="C181" s="2"/>
      <c r="D181" s="12" t="str">
        <f>IF(OR(A181="",B181="",C181=""),"",DATE(C181,MATCH(B181,'Categories &amp; Settings'!$J$5:$J$16,0),A181))</f>
        <v/>
      </c>
      <c r="E181" s="2"/>
      <c r="F181" s="2"/>
      <c r="G181" s="2"/>
      <c r="H181" s="2"/>
      <c r="I181" s="2"/>
      <c r="J181" s="12" t="str">
        <f>IF(OR(G181="",H181="",I181=""),"",DATE(I181,MATCH(H181,'Categories &amp; Settings'!$J$5:$J$16,0),G181))</f>
        <v/>
      </c>
      <c r="K181" s="14"/>
      <c r="L181" s="14"/>
      <c r="M181" s="4" t="str">
        <f ca="1">IF(E181="","",'Categories &amp; Settings'!$B$8&amp;TEXT(MAX(0,K181-L181),"#,##0.00")&amp;" • "&amp;IF(K181-L181&lt;=0,"Paid",IF(TODAY()&gt;J181,"Overdue",IF(L181&gt;0,"Part Paid","Open"))))</f>
        <v/>
      </c>
    </row>
    <row r="182" spans="1:13" ht="15">
      <c r="A182" s="2"/>
      <c r="B182" s="2"/>
      <c r="C182" s="2"/>
      <c r="D182" s="12" t="str">
        <f>IF(OR(A182="",B182="",C182=""),"",DATE(C182,MATCH(B182,'Categories &amp; Settings'!$J$5:$J$16,0),A182))</f>
        <v/>
      </c>
      <c r="E182" s="2"/>
      <c r="F182" s="2"/>
      <c r="G182" s="2"/>
      <c r="H182" s="2"/>
      <c r="I182" s="2"/>
      <c r="J182" s="12" t="str">
        <f>IF(OR(G182="",H182="",I182=""),"",DATE(I182,MATCH(H182,'Categories &amp; Settings'!$J$5:$J$16,0),G182))</f>
        <v/>
      </c>
      <c r="K182" s="14"/>
      <c r="L182" s="14"/>
      <c r="M182" s="4" t="str">
        <f ca="1">IF(E182="","",'Categories &amp; Settings'!$B$8&amp;TEXT(MAX(0,K182-L182),"#,##0.00")&amp;" • "&amp;IF(K182-L182&lt;=0,"Paid",IF(TODAY()&gt;J182,"Overdue",IF(L182&gt;0,"Part Paid","Open"))))</f>
        <v/>
      </c>
    </row>
    <row r="183" spans="1:13" ht="15">
      <c r="A183" s="2"/>
      <c r="B183" s="2"/>
      <c r="C183" s="2"/>
      <c r="D183" s="12" t="str">
        <f>IF(OR(A183="",B183="",C183=""),"",DATE(C183,MATCH(B183,'Categories &amp; Settings'!$J$5:$J$16,0),A183))</f>
        <v/>
      </c>
      <c r="E183" s="2"/>
      <c r="F183" s="2"/>
      <c r="G183" s="2"/>
      <c r="H183" s="2"/>
      <c r="I183" s="2"/>
      <c r="J183" s="12" t="str">
        <f>IF(OR(G183="",H183="",I183=""),"",DATE(I183,MATCH(H183,'Categories &amp; Settings'!$J$5:$J$16,0),G183))</f>
        <v/>
      </c>
      <c r="K183" s="14"/>
      <c r="L183" s="14"/>
      <c r="M183" s="4" t="str">
        <f ca="1">IF(E183="","",'Categories &amp; Settings'!$B$8&amp;TEXT(MAX(0,K183-L183),"#,##0.00")&amp;" • "&amp;IF(K183-L183&lt;=0,"Paid",IF(TODAY()&gt;J183,"Overdue",IF(L183&gt;0,"Part Paid","Open"))))</f>
        <v/>
      </c>
    </row>
    <row r="184" spans="1:13" ht="15">
      <c r="A184" s="2"/>
      <c r="B184" s="2"/>
      <c r="C184" s="2"/>
      <c r="D184" s="12" t="str">
        <f>IF(OR(A184="",B184="",C184=""),"",DATE(C184,MATCH(B184,'Categories &amp; Settings'!$J$5:$J$16,0),A184))</f>
        <v/>
      </c>
      <c r="E184" s="2"/>
      <c r="F184" s="2"/>
      <c r="G184" s="2"/>
      <c r="H184" s="2"/>
      <c r="I184" s="2"/>
      <c r="J184" s="12" t="str">
        <f>IF(OR(G184="",H184="",I184=""),"",DATE(I184,MATCH(H184,'Categories &amp; Settings'!$J$5:$J$16,0),G184))</f>
        <v/>
      </c>
      <c r="K184" s="14"/>
      <c r="L184" s="14"/>
      <c r="M184" s="4" t="str">
        <f ca="1">IF(E184="","",'Categories &amp; Settings'!$B$8&amp;TEXT(MAX(0,K184-L184),"#,##0.00")&amp;" • "&amp;IF(K184-L184&lt;=0,"Paid",IF(TODAY()&gt;J184,"Overdue",IF(L184&gt;0,"Part Paid","Open"))))</f>
        <v/>
      </c>
    </row>
    <row r="185" spans="1:13" ht="15">
      <c r="A185" s="2"/>
      <c r="B185" s="2"/>
      <c r="C185" s="2"/>
      <c r="D185" s="12" t="str">
        <f>IF(OR(A185="",B185="",C185=""),"",DATE(C185,MATCH(B185,'Categories &amp; Settings'!$J$5:$J$16,0),A185))</f>
        <v/>
      </c>
      <c r="E185" s="2"/>
      <c r="F185" s="2"/>
      <c r="G185" s="2"/>
      <c r="H185" s="2"/>
      <c r="I185" s="2"/>
      <c r="J185" s="12" t="str">
        <f>IF(OR(G185="",H185="",I185=""),"",DATE(I185,MATCH(H185,'Categories &amp; Settings'!$J$5:$J$16,0),G185))</f>
        <v/>
      </c>
      <c r="K185" s="14"/>
      <c r="L185" s="14"/>
      <c r="M185" s="4" t="str">
        <f ca="1">IF(E185="","",'Categories &amp; Settings'!$B$8&amp;TEXT(MAX(0,K185-L185),"#,##0.00")&amp;" • "&amp;IF(K185-L185&lt;=0,"Paid",IF(TODAY()&gt;J185,"Overdue",IF(L185&gt;0,"Part Paid","Open"))))</f>
        <v/>
      </c>
    </row>
    <row r="186" spans="1:13" ht="15">
      <c r="A186" s="2"/>
      <c r="B186" s="2"/>
      <c r="C186" s="2"/>
      <c r="D186" s="12" t="str">
        <f>IF(OR(A186="",B186="",C186=""),"",DATE(C186,MATCH(B186,'Categories &amp; Settings'!$J$5:$J$16,0),A186))</f>
        <v/>
      </c>
      <c r="E186" s="2"/>
      <c r="F186" s="2"/>
      <c r="G186" s="2"/>
      <c r="H186" s="2"/>
      <c r="I186" s="2"/>
      <c r="J186" s="12" t="str">
        <f>IF(OR(G186="",H186="",I186=""),"",DATE(I186,MATCH(H186,'Categories &amp; Settings'!$J$5:$J$16,0),G186))</f>
        <v/>
      </c>
      <c r="K186" s="14"/>
      <c r="L186" s="14"/>
      <c r="M186" s="4" t="str">
        <f ca="1">IF(E186="","",'Categories &amp; Settings'!$B$8&amp;TEXT(MAX(0,K186-L186),"#,##0.00")&amp;" • "&amp;IF(K186-L186&lt;=0,"Paid",IF(TODAY()&gt;J186,"Overdue",IF(L186&gt;0,"Part Paid","Open"))))</f>
        <v/>
      </c>
    </row>
    <row r="187" spans="1:13" ht="15">
      <c r="A187" s="2"/>
      <c r="B187" s="2"/>
      <c r="C187" s="2"/>
      <c r="D187" s="12" t="str">
        <f>IF(OR(A187="",B187="",C187=""),"",DATE(C187,MATCH(B187,'Categories &amp; Settings'!$J$5:$J$16,0),A187))</f>
        <v/>
      </c>
      <c r="E187" s="2"/>
      <c r="F187" s="2"/>
      <c r="G187" s="2"/>
      <c r="H187" s="2"/>
      <c r="I187" s="2"/>
      <c r="J187" s="12" t="str">
        <f>IF(OR(G187="",H187="",I187=""),"",DATE(I187,MATCH(H187,'Categories &amp; Settings'!$J$5:$J$16,0),G187))</f>
        <v/>
      </c>
      <c r="K187" s="14"/>
      <c r="L187" s="14"/>
      <c r="M187" s="4" t="str">
        <f ca="1">IF(E187="","",'Categories &amp; Settings'!$B$8&amp;TEXT(MAX(0,K187-L187),"#,##0.00")&amp;" • "&amp;IF(K187-L187&lt;=0,"Paid",IF(TODAY()&gt;J187,"Overdue",IF(L187&gt;0,"Part Paid","Open"))))</f>
        <v/>
      </c>
    </row>
    <row r="188" spans="1:13" ht="15">
      <c r="A188" s="2"/>
      <c r="B188" s="2"/>
      <c r="C188" s="2"/>
      <c r="D188" s="12" t="str">
        <f>IF(OR(A188="",B188="",C188=""),"",DATE(C188,MATCH(B188,'Categories &amp; Settings'!$J$5:$J$16,0),A188))</f>
        <v/>
      </c>
      <c r="E188" s="2"/>
      <c r="F188" s="2"/>
      <c r="G188" s="2"/>
      <c r="H188" s="2"/>
      <c r="I188" s="2"/>
      <c r="J188" s="12" t="str">
        <f>IF(OR(G188="",H188="",I188=""),"",DATE(I188,MATCH(H188,'Categories &amp; Settings'!$J$5:$J$16,0),G188))</f>
        <v/>
      </c>
      <c r="K188" s="14"/>
      <c r="L188" s="14"/>
      <c r="M188" s="4" t="str">
        <f ca="1">IF(E188="","",'Categories &amp; Settings'!$B$8&amp;TEXT(MAX(0,K188-L188),"#,##0.00")&amp;" • "&amp;IF(K188-L188&lt;=0,"Paid",IF(TODAY()&gt;J188,"Overdue",IF(L188&gt;0,"Part Paid","Open"))))</f>
        <v/>
      </c>
    </row>
    <row r="189" spans="1:13" ht="15">
      <c r="A189" s="2"/>
      <c r="B189" s="2"/>
      <c r="C189" s="2"/>
      <c r="D189" s="12" t="str">
        <f>IF(OR(A189="",B189="",C189=""),"",DATE(C189,MATCH(B189,'Categories &amp; Settings'!$J$5:$J$16,0),A189))</f>
        <v/>
      </c>
      <c r="E189" s="2"/>
      <c r="F189" s="2"/>
      <c r="G189" s="2"/>
      <c r="H189" s="2"/>
      <c r="I189" s="2"/>
      <c r="J189" s="12" t="str">
        <f>IF(OR(G189="",H189="",I189=""),"",DATE(I189,MATCH(H189,'Categories &amp; Settings'!$J$5:$J$16,0),G189))</f>
        <v/>
      </c>
      <c r="K189" s="14"/>
      <c r="L189" s="14"/>
      <c r="M189" s="4" t="str">
        <f ca="1">IF(E189="","",'Categories &amp; Settings'!$B$8&amp;TEXT(MAX(0,K189-L189),"#,##0.00")&amp;" • "&amp;IF(K189-L189&lt;=0,"Paid",IF(TODAY()&gt;J189,"Overdue",IF(L189&gt;0,"Part Paid","Open"))))</f>
        <v/>
      </c>
    </row>
    <row r="190" spans="1:13" ht="15">
      <c r="A190" s="2"/>
      <c r="B190" s="2"/>
      <c r="C190" s="2"/>
      <c r="D190" s="12" t="str">
        <f>IF(OR(A190="",B190="",C190=""),"",DATE(C190,MATCH(B190,'Categories &amp; Settings'!$J$5:$J$16,0),A190))</f>
        <v/>
      </c>
      <c r="E190" s="2"/>
      <c r="F190" s="2"/>
      <c r="G190" s="2"/>
      <c r="H190" s="2"/>
      <c r="I190" s="2"/>
      <c r="J190" s="12" t="str">
        <f>IF(OR(G190="",H190="",I190=""),"",DATE(I190,MATCH(H190,'Categories &amp; Settings'!$J$5:$J$16,0),G190))</f>
        <v/>
      </c>
      <c r="K190" s="14"/>
      <c r="L190" s="14"/>
      <c r="M190" s="4" t="str">
        <f ca="1">IF(E190="","",'Categories &amp; Settings'!$B$8&amp;TEXT(MAX(0,K190-L190),"#,##0.00")&amp;" • "&amp;IF(K190-L190&lt;=0,"Paid",IF(TODAY()&gt;J190,"Overdue",IF(L190&gt;0,"Part Paid","Open"))))</f>
        <v/>
      </c>
    </row>
    <row r="191" spans="1:13" ht="15">
      <c r="A191" s="2"/>
      <c r="B191" s="2"/>
      <c r="C191" s="2"/>
      <c r="D191" s="12" t="str">
        <f>IF(OR(A191="",B191="",C191=""),"",DATE(C191,MATCH(B191,'Categories &amp; Settings'!$J$5:$J$16,0),A191))</f>
        <v/>
      </c>
      <c r="E191" s="2"/>
      <c r="F191" s="2"/>
      <c r="G191" s="2"/>
      <c r="H191" s="2"/>
      <c r="I191" s="2"/>
      <c r="J191" s="12" t="str">
        <f>IF(OR(G191="",H191="",I191=""),"",DATE(I191,MATCH(H191,'Categories &amp; Settings'!$J$5:$J$16,0),G191))</f>
        <v/>
      </c>
      <c r="K191" s="14"/>
      <c r="L191" s="14"/>
      <c r="M191" s="4" t="str">
        <f ca="1">IF(E191="","",'Categories &amp; Settings'!$B$8&amp;TEXT(MAX(0,K191-L191),"#,##0.00")&amp;" • "&amp;IF(K191-L191&lt;=0,"Paid",IF(TODAY()&gt;J191,"Overdue",IF(L191&gt;0,"Part Paid","Open"))))</f>
        <v/>
      </c>
    </row>
    <row r="192" spans="1:13" ht="15">
      <c r="A192" s="2"/>
      <c r="B192" s="2"/>
      <c r="C192" s="2"/>
      <c r="D192" s="12" t="str">
        <f>IF(OR(A192="",B192="",C192=""),"",DATE(C192,MATCH(B192,'Categories &amp; Settings'!$J$5:$J$16,0),A192))</f>
        <v/>
      </c>
      <c r="E192" s="2"/>
      <c r="F192" s="2"/>
      <c r="G192" s="2"/>
      <c r="H192" s="2"/>
      <c r="I192" s="2"/>
      <c r="J192" s="12" t="str">
        <f>IF(OR(G192="",H192="",I192=""),"",DATE(I192,MATCH(H192,'Categories &amp; Settings'!$J$5:$J$16,0),G192))</f>
        <v/>
      </c>
      <c r="K192" s="14"/>
      <c r="L192" s="14"/>
      <c r="M192" s="4" t="str">
        <f ca="1">IF(E192="","",'Categories &amp; Settings'!$B$8&amp;TEXT(MAX(0,K192-L192),"#,##0.00")&amp;" • "&amp;IF(K192-L192&lt;=0,"Paid",IF(TODAY()&gt;J192,"Overdue",IF(L192&gt;0,"Part Paid","Open"))))</f>
        <v/>
      </c>
    </row>
    <row r="193" spans="1:13" ht="15">
      <c r="A193" s="2"/>
      <c r="B193" s="2"/>
      <c r="C193" s="2"/>
      <c r="D193" s="12" t="str">
        <f>IF(OR(A193="",B193="",C193=""),"",DATE(C193,MATCH(B193,'Categories &amp; Settings'!$J$5:$J$16,0),A193))</f>
        <v/>
      </c>
      <c r="E193" s="2"/>
      <c r="F193" s="2"/>
      <c r="G193" s="2"/>
      <c r="H193" s="2"/>
      <c r="I193" s="2"/>
      <c r="J193" s="12" t="str">
        <f>IF(OR(G193="",H193="",I193=""),"",DATE(I193,MATCH(H193,'Categories &amp; Settings'!$J$5:$J$16,0),G193))</f>
        <v/>
      </c>
      <c r="K193" s="14"/>
      <c r="L193" s="14"/>
      <c r="M193" s="4" t="str">
        <f ca="1">IF(E193="","",'Categories &amp; Settings'!$B$8&amp;TEXT(MAX(0,K193-L193),"#,##0.00")&amp;" • "&amp;IF(K193-L193&lt;=0,"Paid",IF(TODAY()&gt;J193,"Overdue",IF(L193&gt;0,"Part Paid","Open"))))</f>
        <v/>
      </c>
    </row>
    <row r="194" spans="1:13" ht="15">
      <c r="A194" s="2"/>
      <c r="B194" s="2"/>
      <c r="C194" s="2"/>
      <c r="D194" s="12" t="str">
        <f>IF(OR(A194="",B194="",C194=""),"",DATE(C194,MATCH(B194,'Categories &amp; Settings'!$J$5:$J$16,0),A194))</f>
        <v/>
      </c>
      <c r="E194" s="2"/>
      <c r="F194" s="2"/>
      <c r="G194" s="2"/>
      <c r="H194" s="2"/>
      <c r="I194" s="2"/>
      <c r="J194" s="12" t="str">
        <f>IF(OR(G194="",H194="",I194=""),"",DATE(I194,MATCH(H194,'Categories &amp; Settings'!$J$5:$J$16,0),G194))</f>
        <v/>
      </c>
      <c r="K194" s="14"/>
      <c r="L194" s="14"/>
      <c r="M194" s="4" t="str">
        <f ca="1">IF(E194="","",'Categories &amp; Settings'!$B$8&amp;TEXT(MAX(0,K194-L194),"#,##0.00")&amp;" • "&amp;IF(K194-L194&lt;=0,"Paid",IF(TODAY()&gt;J194,"Overdue",IF(L194&gt;0,"Part Paid","Open"))))</f>
        <v/>
      </c>
    </row>
    <row r="195" spans="1:13" ht="15">
      <c r="A195" s="2"/>
      <c r="B195" s="2"/>
      <c r="C195" s="2"/>
      <c r="D195" s="12" t="str">
        <f>IF(OR(A195="",B195="",C195=""),"",DATE(C195,MATCH(B195,'Categories &amp; Settings'!$J$5:$J$16,0),A195))</f>
        <v/>
      </c>
      <c r="E195" s="2"/>
      <c r="F195" s="2"/>
      <c r="G195" s="2"/>
      <c r="H195" s="2"/>
      <c r="I195" s="2"/>
      <c r="J195" s="12" t="str">
        <f>IF(OR(G195="",H195="",I195=""),"",DATE(I195,MATCH(H195,'Categories &amp; Settings'!$J$5:$J$16,0),G195))</f>
        <v/>
      </c>
      <c r="K195" s="14"/>
      <c r="L195" s="14"/>
      <c r="M195" s="4" t="str">
        <f ca="1">IF(E195="","",'Categories &amp; Settings'!$B$8&amp;TEXT(MAX(0,K195-L195),"#,##0.00")&amp;" • "&amp;IF(K195-L195&lt;=0,"Paid",IF(TODAY()&gt;J195,"Overdue",IF(L195&gt;0,"Part Paid","Open"))))</f>
        <v/>
      </c>
    </row>
    <row r="196" spans="1:13" ht="15">
      <c r="A196" s="2"/>
      <c r="B196" s="2"/>
      <c r="C196" s="2"/>
      <c r="D196" s="12" t="str">
        <f>IF(OR(A196="",B196="",C196=""),"",DATE(C196,MATCH(B196,'Categories &amp; Settings'!$J$5:$J$16,0),A196))</f>
        <v/>
      </c>
      <c r="E196" s="2"/>
      <c r="F196" s="2"/>
      <c r="G196" s="2"/>
      <c r="H196" s="2"/>
      <c r="I196" s="2"/>
      <c r="J196" s="12" t="str">
        <f>IF(OR(G196="",H196="",I196=""),"",DATE(I196,MATCH(H196,'Categories &amp; Settings'!$J$5:$J$16,0),G196))</f>
        <v/>
      </c>
      <c r="K196" s="14"/>
      <c r="L196" s="14"/>
      <c r="M196" s="4" t="str">
        <f ca="1">IF(E196="","",'Categories &amp; Settings'!$B$8&amp;TEXT(MAX(0,K196-L196),"#,##0.00")&amp;" • "&amp;IF(K196-L196&lt;=0,"Paid",IF(TODAY()&gt;J196,"Overdue",IF(L196&gt;0,"Part Paid","Open"))))</f>
        <v/>
      </c>
    </row>
    <row r="197" spans="1:13" ht="15">
      <c r="A197" s="2"/>
      <c r="B197" s="2"/>
      <c r="C197" s="2"/>
      <c r="D197" s="12" t="str">
        <f>IF(OR(A197="",B197="",C197=""),"",DATE(C197,MATCH(B197,'Categories &amp; Settings'!$J$5:$J$16,0),A197))</f>
        <v/>
      </c>
      <c r="E197" s="2"/>
      <c r="F197" s="2"/>
      <c r="G197" s="2"/>
      <c r="H197" s="2"/>
      <c r="I197" s="2"/>
      <c r="J197" s="12" t="str">
        <f>IF(OR(G197="",H197="",I197=""),"",DATE(I197,MATCH(H197,'Categories &amp; Settings'!$J$5:$J$16,0),G197))</f>
        <v/>
      </c>
      <c r="K197" s="14"/>
      <c r="L197" s="14"/>
      <c r="M197" s="4" t="str">
        <f ca="1">IF(E197="","",'Categories &amp; Settings'!$B$8&amp;TEXT(MAX(0,K197-L197),"#,##0.00")&amp;" • "&amp;IF(K197-L197&lt;=0,"Paid",IF(TODAY()&gt;J197,"Overdue",IF(L197&gt;0,"Part Paid","Open"))))</f>
        <v/>
      </c>
    </row>
    <row r="198" spans="1:13" ht="15">
      <c r="A198" s="2"/>
      <c r="B198" s="2"/>
      <c r="C198" s="2"/>
      <c r="D198" s="12" t="str">
        <f>IF(OR(A198="",B198="",C198=""),"",DATE(C198,MATCH(B198,'Categories &amp; Settings'!$J$5:$J$16,0),A198))</f>
        <v/>
      </c>
      <c r="E198" s="2"/>
      <c r="F198" s="2"/>
      <c r="G198" s="2"/>
      <c r="H198" s="2"/>
      <c r="I198" s="2"/>
      <c r="J198" s="12" t="str">
        <f>IF(OR(G198="",H198="",I198=""),"",DATE(I198,MATCH(H198,'Categories &amp; Settings'!$J$5:$J$16,0),G198))</f>
        <v/>
      </c>
      <c r="K198" s="14"/>
      <c r="L198" s="14"/>
      <c r="M198" s="4" t="str">
        <f ca="1">IF(E198="","",'Categories &amp; Settings'!$B$8&amp;TEXT(MAX(0,K198-L198),"#,##0.00")&amp;" • "&amp;IF(K198-L198&lt;=0,"Paid",IF(TODAY()&gt;J198,"Overdue",IF(L198&gt;0,"Part Paid","Open"))))</f>
        <v/>
      </c>
    </row>
    <row r="199" spans="1:13" ht="15">
      <c r="A199" s="2"/>
      <c r="B199" s="2"/>
      <c r="C199" s="2"/>
      <c r="D199" s="12" t="str">
        <f>IF(OR(A199="",B199="",C199=""),"",DATE(C199,MATCH(B199,'Categories &amp; Settings'!$J$5:$J$16,0),A199))</f>
        <v/>
      </c>
      <c r="E199" s="2"/>
      <c r="F199" s="2"/>
      <c r="G199" s="2"/>
      <c r="H199" s="2"/>
      <c r="I199" s="2"/>
      <c r="J199" s="12" t="str">
        <f>IF(OR(G199="",H199="",I199=""),"",DATE(I199,MATCH(H199,'Categories &amp; Settings'!$J$5:$J$16,0),G199))</f>
        <v/>
      </c>
      <c r="K199" s="14"/>
      <c r="L199" s="14"/>
      <c r="M199" s="4" t="str">
        <f ca="1">IF(E199="","",'Categories &amp; Settings'!$B$8&amp;TEXT(MAX(0,K199-L199),"#,##0.00")&amp;" • "&amp;IF(K199-L199&lt;=0,"Paid",IF(TODAY()&gt;J199,"Overdue",IF(L199&gt;0,"Part Paid","Open"))))</f>
        <v/>
      </c>
    </row>
    <row r="200" spans="1:13" ht="15">
      <c r="A200" s="2"/>
      <c r="B200" s="2"/>
      <c r="C200" s="2"/>
      <c r="D200" s="12" t="str">
        <f>IF(OR(A200="",B200="",C200=""),"",DATE(C200,MATCH(B200,'Categories &amp; Settings'!$J$5:$J$16,0),A200))</f>
        <v/>
      </c>
      <c r="E200" s="2"/>
      <c r="F200" s="2"/>
      <c r="G200" s="2"/>
      <c r="H200" s="2"/>
      <c r="I200" s="2"/>
      <c r="J200" s="12" t="str">
        <f>IF(OR(G200="",H200="",I200=""),"",DATE(I200,MATCH(H200,'Categories &amp; Settings'!$J$5:$J$16,0),G200))</f>
        <v/>
      </c>
      <c r="K200" s="14"/>
      <c r="L200" s="14"/>
      <c r="M200" s="4" t="str">
        <f ca="1">IF(E200="","",'Categories &amp; Settings'!$B$8&amp;TEXT(MAX(0,K200-L200),"#,##0.00")&amp;" • "&amp;IF(K200-L200&lt;=0,"Paid",IF(TODAY()&gt;J200,"Overdue",IF(L200&gt;0,"Part Paid","Open"))))</f>
        <v/>
      </c>
    </row>
    <row r="201" spans="1:13" ht="15">
      <c r="A201" s="2"/>
      <c r="B201" s="2"/>
      <c r="C201" s="2"/>
      <c r="D201" s="12" t="str">
        <f>IF(OR(A201="",B201="",C201=""),"",DATE(C201,MATCH(B201,'Categories &amp; Settings'!$J$5:$J$16,0),A201))</f>
        <v/>
      </c>
      <c r="E201" s="2"/>
      <c r="F201" s="2"/>
      <c r="G201" s="2"/>
      <c r="H201" s="2"/>
      <c r="I201" s="2"/>
      <c r="J201" s="12" t="str">
        <f>IF(OR(G201="",H201="",I201=""),"",DATE(I201,MATCH(H201,'Categories &amp; Settings'!$J$5:$J$16,0),G201))</f>
        <v/>
      </c>
      <c r="K201" s="14"/>
      <c r="L201" s="14"/>
      <c r="M201" s="4" t="str">
        <f ca="1">IF(E201="","",'Categories &amp; Settings'!$B$8&amp;TEXT(MAX(0,K201-L201),"#,##0.00")&amp;" • "&amp;IF(K201-L201&lt;=0,"Paid",IF(TODAY()&gt;J201,"Overdue",IF(L201&gt;0,"Part Paid","Open"))))</f>
        <v/>
      </c>
    </row>
    <row r="202" spans="1:13" ht="15">
      <c r="A202" s="2"/>
      <c r="B202" s="2"/>
      <c r="C202" s="2"/>
      <c r="D202" s="12" t="str">
        <f>IF(OR(A202="",B202="",C202=""),"",DATE(C202,MATCH(B202,'Categories &amp; Settings'!$J$5:$J$16,0),A202))</f>
        <v/>
      </c>
      <c r="E202" s="2"/>
      <c r="F202" s="2"/>
      <c r="G202" s="2"/>
      <c r="H202" s="2"/>
      <c r="I202" s="2"/>
      <c r="J202" s="12" t="str">
        <f>IF(OR(G202="",H202="",I202=""),"",DATE(I202,MATCH(H202,'Categories &amp; Settings'!$J$5:$J$16,0),G202))</f>
        <v/>
      </c>
      <c r="K202" s="14"/>
      <c r="L202" s="14"/>
      <c r="M202" s="4" t="str">
        <f ca="1">IF(E202="","",'Categories &amp; Settings'!$B$8&amp;TEXT(MAX(0,K202-L202),"#,##0.00")&amp;" • "&amp;IF(K202-L202&lt;=0,"Paid",IF(TODAY()&gt;J202,"Overdue",IF(L202&gt;0,"Part Paid","Open"))))</f>
        <v/>
      </c>
    </row>
    <row r="203" spans="1:13" ht="15">
      <c r="A203" s="2"/>
      <c r="B203" s="2"/>
      <c r="C203" s="2"/>
      <c r="D203" s="12" t="str">
        <f>IF(OR(A203="",B203="",C203=""),"",DATE(C203,MATCH(B203,'Categories &amp; Settings'!$J$5:$J$16,0),A203))</f>
        <v/>
      </c>
      <c r="E203" s="2"/>
      <c r="F203" s="2"/>
      <c r="G203" s="2"/>
      <c r="H203" s="2"/>
      <c r="I203" s="2"/>
      <c r="J203" s="12" t="str">
        <f>IF(OR(G203="",H203="",I203=""),"",DATE(I203,MATCH(H203,'Categories &amp; Settings'!$J$5:$J$16,0),G203))</f>
        <v/>
      </c>
      <c r="K203" s="14"/>
      <c r="L203" s="14"/>
      <c r="M203" s="4" t="str">
        <f ca="1">IF(E203="","",'Categories &amp; Settings'!$B$8&amp;TEXT(MAX(0,K203-L203),"#,##0.00")&amp;" • "&amp;IF(K203-L203&lt;=0,"Paid",IF(TODAY()&gt;J203,"Overdue",IF(L203&gt;0,"Part Paid","Open"))))</f>
        <v/>
      </c>
    </row>
    <row r="204" spans="1:13" ht="15">
      <c r="A204" s="3"/>
      <c r="B204" s="3"/>
      <c r="C204" s="3"/>
      <c r="D204" s="13" t="str">
        <f>IF(OR(A204="",B204="",C204=""),"",DATE(C204,MATCH(B204,'Categories &amp; Settings'!$J$5:$J$16,0),A204))</f>
        <v/>
      </c>
      <c r="E204" s="3"/>
      <c r="F204" s="3"/>
      <c r="G204" s="3"/>
      <c r="H204" s="3"/>
      <c r="I204" s="3"/>
      <c r="J204" s="13" t="str">
        <f>IF(OR(G204="",H204="",I204=""),"",DATE(I204,MATCH(H204,'Categories &amp; Settings'!$J$5:$J$16,0),G204))</f>
        <v/>
      </c>
      <c r="K204" s="8"/>
      <c r="L204" s="8"/>
      <c r="M204" s="5" t="str">
        <f ca="1">IF(E204="","",'Categories &amp; Settings'!$B$8&amp;TEXT(MAX(0,K204-L204),"#,##0.00")&amp;" • "&amp;IF(K204-L204&lt;=0,"Paid",IF(TODAY()&gt;J204,"Overdue",IF(L204&gt;0,"Part Paid","Open"))))</f>
        <v/>
      </c>
    </row>
  </sheetData>
  <mergeCells count="2">
    <mergeCell ref="A1:M1"/>
    <mergeCell ref="A2:M2"/>
  </mergeCells>
  <conditionalFormatting sqref="M5:M204">
    <cfRule type="containsText" dxfId="6" priority="1" operator="containsText" text="Overdue"/>
    <cfRule type="containsText" dxfId="5" priority="2" operator="containsText" text="Paid"/>
  </conditionalFormatting>
  <dataValidations count="2">
    <dataValidation type="whole" sqref="A5:A204 G5:G204" xr:uid="{00000000-0002-0000-0400-000000000000}">
      <formula1>1</formula1>
      <formula2>31</formula2>
    </dataValidation>
    <dataValidation type="whole" sqref="C5:C204 I5:I204" xr:uid="{00000000-0002-0000-0400-000004000000}">
      <formula1>2000</formula1>
      <formula2>2100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400-000002000000}">
          <x14:formula1>
            <xm:f>'Categories &amp; Settings'!$J$5:$J$16</xm:f>
          </x14:formula1>
          <xm:sqref>B5:B204 H5:H204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7"/>
  <sheetViews>
    <sheetView showGridLines="0" workbookViewId="0">
      <selection activeCell="G29" sqref="G29"/>
    </sheetView>
  </sheetViews>
  <sheetFormatPr defaultRowHeight="14.25"/>
  <cols>
    <col min="1" max="1" width="14" customWidth="1"/>
    <col min="2" max="8" width="19" customWidth="1"/>
  </cols>
  <sheetData>
    <row r="1" spans="1:8" ht="36" customHeight="1">
      <c r="A1" s="89" t="s">
        <v>29</v>
      </c>
      <c r="B1" s="89"/>
      <c r="C1" s="89"/>
      <c r="D1" s="89"/>
      <c r="E1" s="89"/>
      <c r="F1" s="89"/>
      <c r="G1" s="89"/>
      <c r="H1" s="89"/>
    </row>
    <row r="2" spans="1:8" ht="21.95" customHeight="1">
      <c r="A2" s="90" t="s">
        <v>138</v>
      </c>
      <c r="B2" s="90"/>
      <c r="C2" s="90"/>
      <c r="D2" s="90"/>
      <c r="E2" s="90"/>
      <c r="F2" s="90"/>
      <c r="G2" s="90"/>
      <c r="H2" s="90"/>
    </row>
    <row r="3" spans="1:8" ht="15">
      <c r="A3" s="37"/>
      <c r="B3" s="37"/>
      <c r="C3" s="37"/>
      <c r="D3" s="37"/>
      <c r="E3" s="37"/>
      <c r="F3" s="37"/>
      <c r="G3" s="37"/>
      <c r="H3" s="37"/>
    </row>
    <row r="4" spans="1:8" ht="15">
      <c r="A4" s="9" t="s">
        <v>60</v>
      </c>
      <c r="B4" s="11" t="str">
        <f>"Income ("&amp;'Categories &amp; Settings'!$B$7&amp;")"</f>
        <v>Income (USD)</v>
      </c>
      <c r="C4" s="11" t="str">
        <f>"Expenses ("&amp;'Categories &amp; Settings'!$B$7&amp;")"</f>
        <v>Expenses (USD)</v>
      </c>
      <c r="D4" s="11" t="str">
        <f>"Net Profit ("&amp;'Categories &amp; Settings'!$B$7&amp;")"</f>
        <v>Net Profit (USD)</v>
      </c>
      <c r="E4" s="11" t="str">
        <f>"Tax Collected ("&amp;'Categories &amp; Settings'!$B$7&amp;")"</f>
        <v>Tax Collected (USD)</v>
      </c>
      <c r="F4" s="11" t="str">
        <f>"Tax Paid ("&amp;'Categories &amp; Settings'!$B$7&amp;")"</f>
        <v>Tax Paid (USD)</v>
      </c>
      <c r="G4" s="11" t="str">
        <f>"Net Tax ("&amp;'Categories &amp; Settings'!$B$7&amp;")"</f>
        <v>Net Tax (USD)</v>
      </c>
      <c r="H4" s="10" t="str">
        <f>"Running Cash ("&amp;'Categories &amp; Settings'!$B$7&amp;")"</f>
        <v>Running Cash (USD)</v>
      </c>
    </row>
    <row r="5" spans="1:8" ht="15">
      <c r="A5" s="86">
        <f>DATE('Categories &amp; Settings'!$B$9,1,1)</f>
        <v>46023</v>
      </c>
      <c r="B5" s="87">
        <f>SUMIFS(Transactions!$O$5:$O$504,Transactions!$I$5:$I$504,"Income",Transactions!$D$5:$D$504,"&gt;="&amp;A5,Transactions!$D$5:$D$504,"&lt;"&amp;EDATE(A5,1))</f>
        <v>2784</v>
      </c>
      <c r="C5" s="87">
        <f>SUMIFS(Transactions!$O$5:$O$504,Transactions!$I$5:$I$504,"Expense",Transactions!$D$5:$D$504,"&gt;="&amp;A5,Transactions!$D$5:$D$504,"&lt;"&amp;EDATE(A5,1))</f>
        <v>139.19999999999999</v>
      </c>
      <c r="D5" s="87">
        <f t="shared" ref="D5:D16" si="0">B5-C5</f>
        <v>2644.8</v>
      </c>
      <c r="E5" s="87">
        <f>SUMIFS(Transactions!$N$5:$N$504,Transactions!$I$5:$I$504,"Income",Transactions!$D$5:$D$504,"&gt;="&amp;A5,Transactions!$D$5:$D$504,"&lt;"&amp;EDATE(A5,1))</f>
        <v>384</v>
      </c>
      <c r="F5" s="87">
        <f>SUMIFS(Transactions!$N$5:$N$504,Transactions!$I$5:$I$504,"Expense",Transactions!$D$5:$D$504,"&gt;="&amp;A5,Transactions!$D$5:$D$504,"&lt;"&amp;EDATE(A5,1))</f>
        <v>19.2</v>
      </c>
      <c r="G5" s="87">
        <f t="shared" ref="G5:G16" si="1">E5-F5</f>
        <v>364.8</v>
      </c>
      <c r="H5" s="87">
        <f>'Categories &amp; Settings'!$B$11+D5</f>
        <v>10144.799999999999</v>
      </c>
    </row>
    <row r="6" spans="1:8" ht="15">
      <c r="A6" s="86">
        <f>DATE('Categories &amp; Settings'!$B$9,2,1)</f>
        <v>46054</v>
      </c>
      <c r="B6" s="87">
        <f>SUMIFS(Transactions!$O$5:$O$504,Transactions!$I$5:$I$504,"Income",Transactions!$D$5:$D$504,"&gt;="&amp;A6,Transactions!$D$5:$D$504,"&lt;"&amp;EDATE(A6,1))</f>
        <v>3712</v>
      </c>
      <c r="C6" s="87">
        <f>SUMIFS(Transactions!$O$5:$O$504,Transactions!$I$5:$I$504,"Expense",Transactions!$D$5:$D$504,"&gt;="&amp;A6,Transactions!$D$5:$D$504,"&lt;"&amp;EDATE(A6,1))</f>
        <v>754</v>
      </c>
      <c r="D6" s="87">
        <f t="shared" si="0"/>
        <v>2958</v>
      </c>
      <c r="E6" s="87">
        <f>SUMIFS(Transactions!$N$5:$N$504,Transactions!$I$5:$I$504,"Income",Transactions!$D$5:$D$504,"&gt;="&amp;A6,Transactions!$D$5:$D$504,"&lt;"&amp;EDATE(A6,1))</f>
        <v>512</v>
      </c>
      <c r="F6" s="87">
        <f>SUMIFS(Transactions!$N$5:$N$504,Transactions!$I$5:$I$504,"Expense",Transactions!$D$5:$D$504,"&gt;="&amp;A6,Transactions!$D$5:$D$504,"&lt;"&amp;EDATE(A6,1))</f>
        <v>104</v>
      </c>
      <c r="G6" s="87">
        <f t="shared" si="1"/>
        <v>408</v>
      </c>
      <c r="H6" s="87">
        <f t="shared" ref="H6:H16" si="2">H5+D6</f>
        <v>13102.8</v>
      </c>
    </row>
    <row r="7" spans="1:8" ht="15">
      <c r="A7" s="86">
        <f>DATE('Categories &amp; Settings'!$B$9,3,1)</f>
        <v>46082</v>
      </c>
      <c r="B7" s="87">
        <f>SUMIFS(Transactions!$O$5:$O$504,Transactions!$I$5:$I$504,"Income",Transactions!$D$5:$D$504,"&gt;="&amp;A7,Transactions!$D$5:$D$504,"&lt;"&amp;EDATE(A7,1))</f>
        <v>2088</v>
      </c>
      <c r="C7" s="87">
        <f>SUMIFS(Transactions!$O$5:$O$504,Transactions!$I$5:$I$504,"Expense",Transactions!$D$5:$D$504,"&gt;="&amp;A7,Transactions!$D$5:$D$504,"&lt;"&amp;EDATE(A7,1))</f>
        <v>928</v>
      </c>
      <c r="D7" s="87">
        <f t="shared" si="0"/>
        <v>1160</v>
      </c>
      <c r="E7" s="87">
        <f>SUMIFS(Transactions!$N$5:$N$504,Transactions!$I$5:$I$504,"Income",Transactions!$D$5:$D$504,"&gt;="&amp;A7,Transactions!$D$5:$D$504,"&lt;"&amp;EDATE(A7,1))</f>
        <v>288</v>
      </c>
      <c r="F7" s="87">
        <f>SUMIFS(Transactions!$N$5:$N$504,Transactions!$I$5:$I$504,"Expense",Transactions!$D$5:$D$504,"&gt;="&amp;A7,Transactions!$D$5:$D$504,"&lt;"&amp;EDATE(A7,1))</f>
        <v>128</v>
      </c>
      <c r="G7" s="87">
        <f t="shared" si="1"/>
        <v>160</v>
      </c>
      <c r="H7" s="87">
        <f t="shared" si="2"/>
        <v>14262.8</v>
      </c>
    </row>
    <row r="8" spans="1:8" ht="15">
      <c r="A8" s="86">
        <f>DATE('Categories &amp; Settings'!$B$9,4,1)</f>
        <v>46113</v>
      </c>
      <c r="B8" s="87">
        <f>SUMIFS(Transactions!$O$5:$O$504,Transactions!$I$5:$I$504,"Income",Transactions!$D$5:$D$504,"&gt;="&amp;A8,Transactions!$D$5:$D$504,"&lt;"&amp;EDATE(A8,1))</f>
        <v>0</v>
      </c>
      <c r="C8" s="87">
        <f>SUMIFS(Transactions!$O$5:$O$504,Transactions!$I$5:$I$504,"Expense",Transactions!$D$5:$D$504,"&gt;="&amp;A8,Transactions!$D$5:$D$504,"&lt;"&amp;EDATE(A8,1))</f>
        <v>0</v>
      </c>
      <c r="D8" s="87">
        <f t="shared" si="0"/>
        <v>0</v>
      </c>
      <c r="E8" s="87">
        <f>SUMIFS(Transactions!$N$5:$N$504,Transactions!$I$5:$I$504,"Income",Transactions!$D$5:$D$504,"&gt;="&amp;A8,Transactions!$D$5:$D$504,"&lt;"&amp;EDATE(A8,1))</f>
        <v>0</v>
      </c>
      <c r="F8" s="87">
        <f>SUMIFS(Transactions!$N$5:$N$504,Transactions!$I$5:$I$504,"Expense",Transactions!$D$5:$D$504,"&gt;="&amp;A8,Transactions!$D$5:$D$504,"&lt;"&amp;EDATE(A8,1))</f>
        <v>0</v>
      </c>
      <c r="G8" s="87">
        <f t="shared" si="1"/>
        <v>0</v>
      </c>
      <c r="H8" s="87">
        <f t="shared" si="2"/>
        <v>14262.8</v>
      </c>
    </row>
    <row r="9" spans="1:8" ht="15">
      <c r="A9" s="86">
        <f>DATE('Categories &amp; Settings'!$B$9,5,1)</f>
        <v>46143</v>
      </c>
      <c r="B9" s="87">
        <f>SUMIFS(Transactions!$O$5:$O$504,Transactions!$I$5:$I$504,"Income",Transactions!$D$5:$D$504,"&gt;="&amp;A9,Transactions!$D$5:$D$504,"&lt;"&amp;EDATE(A9,1))</f>
        <v>0</v>
      </c>
      <c r="C9" s="87">
        <f>SUMIFS(Transactions!$O$5:$O$504,Transactions!$I$5:$I$504,"Expense",Transactions!$D$5:$D$504,"&gt;="&amp;A9,Transactions!$D$5:$D$504,"&lt;"&amp;EDATE(A9,1))</f>
        <v>0</v>
      </c>
      <c r="D9" s="87">
        <f t="shared" si="0"/>
        <v>0</v>
      </c>
      <c r="E9" s="87">
        <f>SUMIFS(Transactions!$N$5:$N$504,Transactions!$I$5:$I$504,"Income",Transactions!$D$5:$D$504,"&gt;="&amp;A9,Transactions!$D$5:$D$504,"&lt;"&amp;EDATE(A9,1))</f>
        <v>0</v>
      </c>
      <c r="F9" s="87">
        <f>SUMIFS(Transactions!$N$5:$N$504,Transactions!$I$5:$I$504,"Expense",Transactions!$D$5:$D$504,"&gt;="&amp;A9,Transactions!$D$5:$D$504,"&lt;"&amp;EDATE(A9,1))</f>
        <v>0</v>
      </c>
      <c r="G9" s="87">
        <f t="shared" si="1"/>
        <v>0</v>
      </c>
      <c r="H9" s="87">
        <f t="shared" si="2"/>
        <v>14262.8</v>
      </c>
    </row>
    <row r="10" spans="1:8" ht="15">
      <c r="A10" s="86">
        <f>DATE('Categories &amp; Settings'!$B$9,6,1)</f>
        <v>46174</v>
      </c>
      <c r="B10" s="87">
        <f>SUMIFS(Transactions!$O$5:$O$504,Transactions!$I$5:$I$504,"Income",Transactions!$D$5:$D$504,"&gt;="&amp;A10,Transactions!$D$5:$D$504,"&lt;"&amp;EDATE(A10,1))</f>
        <v>0</v>
      </c>
      <c r="C10" s="87">
        <f>SUMIFS(Transactions!$O$5:$O$504,Transactions!$I$5:$I$504,"Expense",Transactions!$D$5:$D$504,"&gt;="&amp;A10,Transactions!$D$5:$D$504,"&lt;"&amp;EDATE(A10,1))</f>
        <v>0</v>
      </c>
      <c r="D10" s="87">
        <f t="shared" si="0"/>
        <v>0</v>
      </c>
      <c r="E10" s="87">
        <f>SUMIFS(Transactions!$N$5:$N$504,Transactions!$I$5:$I$504,"Income",Transactions!$D$5:$D$504,"&gt;="&amp;A10,Transactions!$D$5:$D$504,"&lt;"&amp;EDATE(A10,1))</f>
        <v>0</v>
      </c>
      <c r="F10" s="87">
        <f>SUMIFS(Transactions!$N$5:$N$504,Transactions!$I$5:$I$504,"Expense",Transactions!$D$5:$D$504,"&gt;="&amp;A10,Transactions!$D$5:$D$504,"&lt;"&amp;EDATE(A10,1))</f>
        <v>0</v>
      </c>
      <c r="G10" s="87">
        <f t="shared" si="1"/>
        <v>0</v>
      </c>
      <c r="H10" s="87">
        <f t="shared" si="2"/>
        <v>14262.8</v>
      </c>
    </row>
    <row r="11" spans="1:8" ht="15">
      <c r="A11" s="86">
        <f>DATE('Categories &amp; Settings'!$B$9,7,1)</f>
        <v>46204</v>
      </c>
      <c r="B11" s="87">
        <f>SUMIFS(Transactions!$O$5:$O$504,Transactions!$I$5:$I$504,"Income",Transactions!$D$5:$D$504,"&gt;="&amp;A11,Transactions!$D$5:$D$504,"&lt;"&amp;EDATE(A11,1))</f>
        <v>0</v>
      </c>
      <c r="C11" s="87">
        <f>SUMIFS(Transactions!$O$5:$O$504,Transactions!$I$5:$I$504,"Expense",Transactions!$D$5:$D$504,"&gt;="&amp;A11,Transactions!$D$5:$D$504,"&lt;"&amp;EDATE(A11,1))</f>
        <v>0</v>
      </c>
      <c r="D11" s="87">
        <f t="shared" si="0"/>
        <v>0</v>
      </c>
      <c r="E11" s="87">
        <f>SUMIFS(Transactions!$N$5:$N$504,Transactions!$I$5:$I$504,"Income",Transactions!$D$5:$D$504,"&gt;="&amp;A11,Transactions!$D$5:$D$504,"&lt;"&amp;EDATE(A11,1))</f>
        <v>0</v>
      </c>
      <c r="F11" s="87">
        <f>SUMIFS(Transactions!$N$5:$N$504,Transactions!$I$5:$I$504,"Expense",Transactions!$D$5:$D$504,"&gt;="&amp;A11,Transactions!$D$5:$D$504,"&lt;"&amp;EDATE(A11,1))</f>
        <v>0</v>
      </c>
      <c r="G11" s="87">
        <f t="shared" si="1"/>
        <v>0</v>
      </c>
      <c r="H11" s="87">
        <f t="shared" si="2"/>
        <v>14262.8</v>
      </c>
    </row>
    <row r="12" spans="1:8" ht="15">
      <c r="A12" s="86">
        <f>DATE('Categories &amp; Settings'!$B$9,8,1)</f>
        <v>46235</v>
      </c>
      <c r="B12" s="87">
        <f>SUMIFS(Transactions!$O$5:$O$504,Transactions!$I$5:$I$504,"Income",Transactions!$D$5:$D$504,"&gt;="&amp;A12,Transactions!$D$5:$D$504,"&lt;"&amp;EDATE(A12,1))</f>
        <v>0</v>
      </c>
      <c r="C12" s="87">
        <f>SUMIFS(Transactions!$O$5:$O$504,Transactions!$I$5:$I$504,"Expense",Transactions!$D$5:$D$504,"&gt;="&amp;A12,Transactions!$D$5:$D$504,"&lt;"&amp;EDATE(A12,1))</f>
        <v>0</v>
      </c>
      <c r="D12" s="87">
        <f t="shared" si="0"/>
        <v>0</v>
      </c>
      <c r="E12" s="87">
        <f>SUMIFS(Transactions!$N$5:$N$504,Transactions!$I$5:$I$504,"Income",Transactions!$D$5:$D$504,"&gt;="&amp;A12,Transactions!$D$5:$D$504,"&lt;"&amp;EDATE(A12,1))</f>
        <v>0</v>
      </c>
      <c r="F12" s="87">
        <f>SUMIFS(Transactions!$N$5:$N$504,Transactions!$I$5:$I$504,"Expense",Transactions!$D$5:$D$504,"&gt;="&amp;A12,Transactions!$D$5:$D$504,"&lt;"&amp;EDATE(A12,1))</f>
        <v>0</v>
      </c>
      <c r="G12" s="87">
        <f t="shared" si="1"/>
        <v>0</v>
      </c>
      <c r="H12" s="87">
        <f t="shared" si="2"/>
        <v>14262.8</v>
      </c>
    </row>
    <row r="13" spans="1:8" ht="15">
      <c r="A13" s="86">
        <f>DATE('Categories &amp; Settings'!$B$9,9,1)</f>
        <v>46266</v>
      </c>
      <c r="B13" s="87">
        <f>SUMIFS(Transactions!$O$5:$O$504,Transactions!$I$5:$I$504,"Income",Transactions!$D$5:$D$504,"&gt;="&amp;A13,Transactions!$D$5:$D$504,"&lt;"&amp;EDATE(A13,1))</f>
        <v>0</v>
      </c>
      <c r="C13" s="87">
        <f>SUMIFS(Transactions!$O$5:$O$504,Transactions!$I$5:$I$504,"Expense",Transactions!$D$5:$D$504,"&gt;="&amp;A13,Transactions!$D$5:$D$504,"&lt;"&amp;EDATE(A13,1))</f>
        <v>0</v>
      </c>
      <c r="D13" s="87">
        <f t="shared" si="0"/>
        <v>0</v>
      </c>
      <c r="E13" s="87">
        <f>SUMIFS(Transactions!$N$5:$N$504,Transactions!$I$5:$I$504,"Income",Transactions!$D$5:$D$504,"&gt;="&amp;A13,Transactions!$D$5:$D$504,"&lt;"&amp;EDATE(A13,1))</f>
        <v>0</v>
      </c>
      <c r="F13" s="87">
        <f>SUMIFS(Transactions!$N$5:$N$504,Transactions!$I$5:$I$504,"Expense",Transactions!$D$5:$D$504,"&gt;="&amp;A13,Transactions!$D$5:$D$504,"&lt;"&amp;EDATE(A13,1))</f>
        <v>0</v>
      </c>
      <c r="G13" s="87">
        <f t="shared" si="1"/>
        <v>0</v>
      </c>
      <c r="H13" s="87">
        <f t="shared" si="2"/>
        <v>14262.8</v>
      </c>
    </row>
    <row r="14" spans="1:8" ht="15">
      <c r="A14" s="86">
        <f>DATE('Categories &amp; Settings'!$B$9,10,1)</f>
        <v>46296</v>
      </c>
      <c r="B14" s="87">
        <f>SUMIFS(Transactions!$O$5:$O$504,Transactions!$I$5:$I$504,"Income",Transactions!$D$5:$D$504,"&gt;="&amp;A14,Transactions!$D$5:$D$504,"&lt;"&amp;EDATE(A14,1))</f>
        <v>0</v>
      </c>
      <c r="C14" s="87">
        <f>SUMIFS(Transactions!$O$5:$O$504,Transactions!$I$5:$I$504,"Expense",Transactions!$D$5:$D$504,"&gt;="&amp;A14,Transactions!$D$5:$D$504,"&lt;"&amp;EDATE(A14,1))</f>
        <v>0</v>
      </c>
      <c r="D14" s="87">
        <f t="shared" si="0"/>
        <v>0</v>
      </c>
      <c r="E14" s="87">
        <f>SUMIFS(Transactions!$N$5:$N$504,Transactions!$I$5:$I$504,"Income",Transactions!$D$5:$D$504,"&gt;="&amp;A14,Transactions!$D$5:$D$504,"&lt;"&amp;EDATE(A14,1))</f>
        <v>0</v>
      </c>
      <c r="F14" s="87">
        <f>SUMIFS(Transactions!$N$5:$N$504,Transactions!$I$5:$I$504,"Expense",Transactions!$D$5:$D$504,"&gt;="&amp;A14,Transactions!$D$5:$D$504,"&lt;"&amp;EDATE(A14,1))</f>
        <v>0</v>
      </c>
      <c r="G14" s="87">
        <f t="shared" si="1"/>
        <v>0</v>
      </c>
      <c r="H14" s="87">
        <f t="shared" si="2"/>
        <v>14262.8</v>
      </c>
    </row>
    <row r="15" spans="1:8" ht="15">
      <c r="A15" s="86">
        <f>DATE('Categories &amp; Settings'!$B$9,11,1)</f>
        <v>46327</v>
      </c>
      <c r="B15" s="87">
        <f>SUMIFS(Transactions!$O$5:$O$504,Transactions!$I$5:$I$504,"Income",Transactions!$D$5:$D$504,"&gt;="&amp;A15,Transactions!$D$5:$D$504,"&lt;"&amp;EDATE(A15,1))</f>
        <v>0</v>
      </c>
      <c r="C15" s="87">
        <f>SUMIFS(Transactions!$O$5:$O$504,Transactions!$I$5:$I$504,"Expense",Transactions!$D$5:$D$504,"&gt;="&amp;A15,Transactions!$D$5:$D$504,"&lt;"&amp;EDATE(A15,1))</f>
        <v>0</v>
      </c>
      <c r="D15" s="87">
        <f t="shared" si="0"/>
        <v>0</v>
      </c>
      <c r="E15" s="87">
        <f>SUMIFS(Transactions!$N$5:$N$504,Transactions!$I$5:$I$504,"Income",Transactions!$D$5:$D$504,"&gt;="&amp;A15,Transactions!$D$5:$D$504,"&lt;"&amp;EDATE(A15,1))</f>
        <v>0</v>
      </c>
      <c r="F15" s="87">
        <f>SUMIFS(Transactions!$N$5:$N$504,Transactions!$I$5:$I$504,"Expense",Transactions!$D$5:$D$504,"&gt;="&amp;A15,Transactions!$D$5:$D$504,"&lt;"&amp;EDATE(A15,1))</f>
        <v>0</v>
      </c>
      <c r="G15" s="87">
        <f t="shared" si="1"/>
        <v>0</v>
      </c>
      <c r="H15" s="87">
        <f t="shared" si="2"/>
        <v>14262.8</v>
      </c>
    </row>
    <row r="16" spans="1:8" ht="15">
      <c r="A16" s="86">
        <f>DATE('Categories &amp; Settings'!$B$9,12,1)</f>
        <v>46357</v>
      </c>
      <c r="B16" s="87">
        <f>SUMIFS(Transactions!$O$5:$O$504,Transactions!$I$5:$I$504,"Income",Transactions!$D$5:$D$504,"&gt;="&amp;A16,Transactions!$D$5:$D$504,"&lt;"&amp;EDATE(A16,1))</f>
        <v>0</v>
      </c>
      <c r="C16" s="87">
        <f>SUMIFS(Transactions!$O$5:$O$504,Transactions!$I$5:$I$504,"Expense",Transactions!$D$5:$D$504,"&gt;="&amp;A16,Transactions!$D$5:$D$504,"&lt;"&amp;EDATE(A16,1))</f>
        <v>0</v>
      </c>
      <c r="D16" s="87">
        <f t="shared" si="0"/>
        <v>0</v>
      </c>
      <c r="E16" s="87">
        <f>SUMIFS(Transactions!$N$5:$N$504,Transactions!$I$5:$I$504,"Income",Transactions!$D$5:$D$504,"&gt;="&amp;A16,Transactions!$D$5:$D$504,"&lt;"&amp;EDATE(A16,1))</f>
        <v>0</v>
      </c>
      <c r="F16" s="87">
        <f>SUMIFS(Transactions!$N$5:$N$504,Transactions!$I$5:$I$504,"Expense",Transactions!$D$5:$D$504,"&gt;="&amp;A16,Transactions!$D$5:$D$504,"&lt;"&amp;EDATE(A16,1))</f>
        <v>0</v>
      </c>
      <c r="G16" s="87">
        <f t="shared" si="1"/>
        <v>0</v>
      </c>
      <c r="H16" s="87">
        <f t="shared" si="2"/>
        <v>14262.8</v>
      </c>
    </row>
    <row r="17" spans="1:8" ht="15">
      <c r="A17" s="19" t="s">
        <v>139</v>
      </c>
      <c r="B17" s="20">
        <f t="shared" ref="B17:G17" si="3">SUM(B5:B16)</f>
        <v>8584</v>
      </c>
      <c r="C17" s="20">
        <f t="shared" si="3"/>
        <v>1821.2</v>
      </c>
      <c r="D17" s="20">
        <f t="shared" si="3"/>
        <v>6762.8</v>
      </c>
      <c r="E17" s="20">
        <f t="shared" si="3"/>
        <v>1184</v>
      </c>
      <c r="F17" s="20">
        <f t="shared" si="3"/>
        <v>251.2</v>
      </c>
      <c r="G17" s="20">
        <f t="shared" si="3"/>
        <v>932.8</v>
      </c>
      <c r="H17" s="20">
        <f>H16</f>
        <v>14262.8</v>
      </c>
    </row>
  </sheetData>
  <mergeCells count="2">
    <mergeCell ref="A1:H1"/>
    <mergeCell ref="A2:H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7"/>
  <sheetViews>
    <sheetView showGridLines="0" workbookViewId="0">
      <selection activeCell="M18" sqref="M18"/>
    </sheetView>
  </sheetViews>
  <sheetFormatPr defaultRowHeight="14.25"/>
  <cols>
    <col min="1" max="1" width="24" customWidth="1"/>
    <col min="2" max="2" width="19" customWidth="1"/>
    <col min="3" max="3" width="3" customWidth="1"/>
    <col min="4" max="4" width="23" customWidth="1"/>
    <col min="5" max="5" width="14" customWidth="1"/>
    <col min="6" max="6" width="3" customWidth="1"/>
    <col min="7" max="8" width="20" customWidth="1"/>
    <col min="9" max="9" width="11" customWidth="1"/>
    <col min="10" max="11" width="15" customWidth="1"/>
    <col min="12" max="12" width="12" customWidth="1"/>
  </cols>
  <sheetData>
    <row r="1" spans="1:12" ht="36" customHeight="1">
      <c r="A1" s="89" t="s">
        <v>32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2" ht="21.95" customHeight="1">
      <c r="A2" s="90" t="s">
        <v>140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ht="1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 ht="15">
      <c r="A4" s="91" t="s">
        <v>141</v>
      </c>
      <c r="B4" s="91"/>
      <c r="C4" s="37"/>
      <c r="D4" s="91" t="s">
        <v>142</v>
      </c>
      <c r="E4" s="91"/>
      <c r="F4" s="37"/>
      <c r="G4" s="91" t="s">
        <v>143</v>
      </c>
      <c r="H4" s="91"/>
      <c r="I4" s="9" t="s">
        <v>144</v>
      </c>
      <c r="J4" s="10" t="s">
        <v>60</v>
      </c>
      <c r="K4" s="9" t="s">
        <v>145</v>
      </c>
      <c r="L4" s="10" t="s">
        <v>146</v>
      </c>
    </row>
    <row r="5" spans="1:12" ht="15">
      <c r="A5" s="1" t="s">
        <v>147</v>
      </c>
      <c r="B5" s="2" t="s">
        <v>148</v>
      </c>
      <c r="C5" s="37"/>
      <c r="D5" s="9" t="s">
        <v>78</v>
      </c>
      <c r="E5" s="10" t="s">
        <v>79</v>
      </c>
      <c r="F5" s="37"/>
      <c r="G5" s="9" t="s">
        <v>149</v>
      </c>
      <c r="H5" s="10" t="s">
        <v>150</v>
      </c>
      <c r="I5" s="37">
        <v>1</v>
      </c>
      <c r="J5" s="37" t="s">
        <v>84</v>
      </c>
      <c r="K5" s="37" t="s">
        <v>151</v>
      </c>
      <c r="L5" s="37" t="s">
        <v>152</v>
      </c>
    </row>
    <row r="6" spans="1:12" ht="15">
      <c r="A6" s="1" t="s">
        <v>153</v>
      </c>
      <c r="B6" s="2" t="s">
        <v>154</v>
      </c>
      <c r="C6" s="37"/>
      <c r="D6" s="2" t="s">
        <v>102</v>
      </c>
      <c r="E6" s="2" t="s">
        <v>61</v>
      </c>
      <c r="F6" s="37"/>
      <c r="G6" s="2" t="s">
        <v>89</v>
      </c>
      <c r="H6" s="2" t="s">
        <v>90</v>
      </c>
      <c r="I6" s="37">
        <v>2</v>
      </c>
      <c r="J6" s="37" t="s">
        <v>98</v>
      </c>
      <c r="K6" s="37" t="s">
        <v>155</v>
      </c>
      <c r="L6" s="37" t="s">
        <v>156</v>
      </c>
    </row>
    <row r="7" spans="1:12" ht="15">
      <c r="A7" s="1" t="s">
        <v>145</v>
      </c>
      <c r="B7" s="3" t="s">
        <v>151</v>
      </c>
      <c r="C7" s="37"/>
      <c r="D7" s="2" t="s">
        <v>88</v>
      </c>
      <c r="E7" s="2" t="s">
        <v>61</v>
      </c>
      <c r="F7" s="37"/>
      <c r="G7" s="2" t="s">
        <v>157</v>
      </c>
      <c r="H7" s="2" t="s">
        <v>157</v>
      </c>
      <c r="I7" s="37">
        <v>3</v>
      </c>
      <c r="J7" s="37" t="s">
        <v>108</v>
      </c>
      <c r="K7" s="37" t="s">
        <v>158</v>
      </c>
      <c r="L7" s="37" t="s">
        <v>159</v>
      </c>
    </row>
    <row r="8" spans="1:12" ht="15">
      <c r="A8" s="1" t="s">
        <v>160</v>
      </c>
      <c r="B8" s="5" t="str">
        <f>IFERROR(VLOOKUP(B7,$K$5:$L$11,2,FALSE),"$")</f>
        <v>$</v>
      </c>
      <c r="C8" s="37"/>
      <c r="D8" s="2" t="s">
        <v>161</v>
      </c>
      <c r="E8" s="2" t="s">
        <v>61</v>
      </c>
      <c r="F8" s="37"/>
      <c r="G8" s="2" t="s">
        <v>97</v>
      </c>
      <c r="H8" s="2" t="s">
        <v>97</v>
      </c>
      <c r="I8" s="37">
        <v>4</v>
      </c>
      <c r="J8" s="37" t="s">
        <v>162</v>
      </c>
      <c r="K8" s="37" t="s">
        <v>163</v>
      </c>
      <c r="L8" s="37" t="s">
        <v>164</v>
      </c>
    </row>
    <row r="9" spans="1:12" ht="15">
      <c r="A9" s="1" t="s">
        <v>165</v>
      </c>
      <c r="B9" s="6">
        <v>2026</v>
      </c>
      <c r="C9" s="37"/>
      <c r="D9" s="2" t="s">
        <v>166</v>
      </c>
      <c r="E9" s="2" t="s">
        <v>96</v>
      </c>
      <c r="F9" s="37"/>
      <c r="G9" s="2" t="s">
        <v>116</v>
      </c>
      <c r="H9" s="2" t="s">
        <v>116</v>
      </c>
      <c r="I9" s="37">
        <v>5</v>
      </c>
      <c r="J9" s="37" t="s">
        <v>167</v>
      </c>
      <c r="K9" s="37" t="s">
        <v>168</v>
      </c>
      <c r="L9" s="37" t="s">
        <v>169</v>
      </c>
    </row>
    <row r="10" spans="1:12" ht="15">
      <c r="A10" s="1" t="s">
        <v>170</v>
      </c>
      <c r="B10" s="7">
        <v>0.16</v>
      </c>
      <c r="C10" s="37"/>
      <c r="D10" s="2" t="s">
        <v>171</v>
      </c>
      <c r="E10" s="2" t="s">
        <v>96</v>
      </c>
      <c r="F10" s="37"/>
      <c r="G10" s="2" t="s">
        <v>172</v>
      </c>
      <c r="H10" s="2" t="s">
        <v>173</v>
      </c>
      <c r="I10" s="37">
        <v>6</v>
      </c>
      <c r="J10" s="37" t="s">
        <v>174</v>
      </c>
      <c r="K10" s="37" t="s">
        <v>175</v>
      </c>
      <c r="L10" s="37" t="s">
        <v>176</v>
      </c>
    </row>
    <row r="11" spans="1:12" ht="15">
      <c r="A11" s="1" t="s">
        <v>177</v>
      </c>
      <c r="B11" s="8">
        <v>7500</v>
      </c>
      <c r="C11" s="37"/>
      <c r="D11" s="2" t="s">
        <v>106</v>
      </c>
      <c r="E11" s="2" t="s">
        <v>96</v>
      </c>
      <c r="F11" s="37"/>
      <c r="G11" s="2"/>
      <c r="H11" s="2" t="s">
        <v>178</v>
      </c>
      <c r="I11" s="37">
        <v>7</v>
      </c>
      <c r="J11" s="37" t="s">
        <v>179</v>
      </c>
      <c r="K11" s="37" t="s">
        <v>180</v>
      </c>
      <c r="L11" s="37" t="s">
        <v>181</v>
      </c>
    </row>
    <row r="12" spans="1:12" ht="15">
      <c r="A12" s="37"/>
      <c r="B12" s="37"/>
      <c r="C12" s="37"/>
      <c r="D12" s="2" t="s">
        <v>182</v>
      </c>
      <c r="E12" s="2" t="s">
        <v>96</v>
      </c>
      <c r="F12" s="37"/>
      <c r="G12" s="3"/>
      <c r="H12" s="3"/>
      <c r="I12" s="37">
        <v>8</v>
      </c>
      <c r="J12" s="37" t="s">
        <v>183</v>
      </c>
      <c r="K12" s="37"/>
      <c r="L12" s="37"/>
    </row>
    <row r="13" spans="1:12" ht="15">
      <c r="A13" s="37"/>
      <c r="B13" s="37"/>
      <c r="C13" s="37"/>
      <c r="D13" s="2" t="s">
        <v>184</v>
      </c>
      <c r="E13" s="2" t="s">
        <v>96</v>
      </c>
      <c r="F13" s="37"/>
      <c r="G13" s="37"/>
      <c r="H13" s="37"/>
      <c r="I13" s="37">
        <v>9</v>
      </c>
      <c r="J13" s="37" t="s">
        <v>185</v>
      </c>
      <c r="K13" s="37"/>
      <c r="L13" s="37"/>
    </row>
    <row r="14" spans="1:12" ht="15">
      <c r="A14" s="37"/>
      <c r="B14" s="37"/>
      <c r="C14" s="37"/>
      <c r="D14" s="2" t="s">
        <v>186</v>
      </c>
      <c r="E14" s="2" t="s">
        <v>96</v>
      </c>
      <c r="F14" s="37"/>
      <c r="G14" s="37"/>
      <c r="H14" s="37"/>
      <c r="I14" s="37">
        <v>10</v>
      </c>
      <c r="J14" s="37" t="s">
        <v>187</v>
      </c>
      <c r="K14" s="37"/>
      <c r="L14" s="37"/>
    </row>
    <row r="15" spans="1:12" ht="15">
      <c r="A15" s="37"/>
      <c r="B15" s="37"/>
      <c r="C15" s="37"/>
      <c r="D15" s="2" t="s">
        <v>188</v>
      </c>
      <c r="E15" s="2" t="s">
        <v>96</v>
      </c>
      <c r="F15" s="37"/>
      <c r="G15" s="37"/>
      <c r="H15" s="37"/>
      <c r="I15" s="37">
        <v>11</v>
      </c>
      <c r="J15" s="37" t="s">
        <v>189</v>
      </c>
      <c r="K15" s="37"/>
      <c r="L15" s="37"/>
    </row>
    <row r="16" spans="1:12" ht="15">
      <c r="A16" s="37"/>
      <c r="B16" s="37"/>
      <c r="C16" s="37"/>
      <c r="D16" s="2" t="s">
        <v>112</v>
      </c>
      <c r="E16" s="2" t="s">
        <v>96</v>
      </c>
      <c r="F16" s="37"/>
      <c r="G16" s="37"/>
      <c r="H16" s="37"/>
      <c r="I16" s="37">
        <v>12</v>
      </c>
      <c r="J16" s="37" t="s">
        <v>190</v>
      </c>
      <c r="K16" s="37"/>
      <c r="L16" s="37"/>
    </row>
    <row r="17" spans="1:12" ht="15">
      <c r="A17" s="37"/>
      <c r="B17" s="37"/>
      <c r="C17" s="37"/>
      <c r="D17" s="2" t="s">
        <v>95</v>
      </c>
      <c r="E17" s="2" t="s">
        <v>96</v>
      </c>
      <c r="F17" s="37"/>
      <c r="G17" s="37"/>
      <c r="H17" s="37"/>
      <c r="I17" s="37"/>
      <c r="J17" s="37"/>
      <c r="K17" s="37"/>
      <c r="L17" s="37"/>
    </row>
    <row r="18" spans="1:12" ht="15">
      <c r="A18" s="37"/>
      <c r="B18" s="37"/>
      <c r="C18" s="37"/>
      <c r="D18" s="2" t="s">
        <v>191</v>
      </c>
      <c r="E18" s="2" t="s">
        <v>96</v>
      </c>
      <c r="F18" s="37"/>
      <c r="G18" s="37"/>
      <c r="H18" s="37"/>
      <c r="I18" s="37"/>
      <c r="J18" s="37"/>
      <c r="K18" s="37"/>
      <c r="L18" s="37"/>
    </row>
    <row r="19" spans="1:12" ht="15">
      <c r="A19" s="37"/>
      <c r="B19" s="37"/>
      <c r="C19" s="37"/>
      <c r="D19" s="2" t="s">
        <v>192</v>
      </c>
      <c r="E19" s="2" t="s">
        <v>96</v>
      </c>
      <c r="F19" s="37"/>
      <c r="G19" s="37"/>
      <c r="H19" s="37"/>
      <c r="I19" s="37"/>
      <c r="J19" s="37"/>
      <c r="K19" s="37"/>
      <c r="L19" s="37"/>
    </row>
    <row r="20" spans="1:12" ht="15">
      <c r="A20" s="37"/>
      <c r="B20" s="37"/>
      <c r="C20" s="37"/>
      <c r="D20" s="2" t="s">
        <v>193</v>
      </c>
      <c r="E20" s="2" t="s">
        <v>96</v>
      </c>
      <c r="F20" s="37"/>
      <c r="G20" s="37"/>
      <c r="H20" s="37"/>
      <c r="I20" s="37"/>
      <c r="J20" s="37"/>
      <c r="K20" s="37"/>
      <c r="L20" s="37"/>
    </row>
    <row r="21" spans="1:12" ht="15">
      <c r="A21" s="37"/>
      <c r="B21" s="37"/>
      <c r="C21" s="37"/>
      <c r="D21" s="2" t="s">
        <v>194</v>
      </c>
      <c r="E21" s="2" t="s">
        <v>96</v>
      </c>
      <c r="F21" s="37"/>
      <c r="G21" s="37"/>
      <c r="H21" s="37"/>
      <c r="I21" s="37"/>
      <c r="J21" s="37"/>
      <c r="K21" s="37"/>
      <c r="L21" s="37"/>
    </row>
    <row r="22" spans="1:12" ht="15">
      <c r="A22" s="37"/>
      <c r="B22" s="37"/>
      <c r="C22" s="37"/>
      <c r="D22" s="3" t="s">
        <v>195</v>
      </c>
      <c r="E22" s="3" t="s">
        <v>96</v>
      </c>
      <c r="F22" s="37"/>
      <c r="G22" s="37"/>
      <c r="H22" s="37"/>
      <c r="I22" s="37"/>
      <c r="J22" s="37"/>
      <c r="K22" s="37"/>
      <c r="L22" s="37"/>
    </row>
    <row r="23" spans="1:12" ht="15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</row>
    <row r="24" spans="1:12" ht="15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</row>
    <row r="25" spans="1:12">
      <c r="A25" s="98" t="s">
        <v>196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100"/>
    </row>
    <row r="26" spans="1:12">
      <c r="A26" s="101"/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3"/>
    </row>
    <row r="27" spans="1:12">
      <c r="A27" s="104"/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6"/>
    </row>
  </sheetData>
  <mergeCells count="6">
    <mergeCell ref="A25:L27"/>
    <mergeCell ref="A1:L1"/>
    <mergeCell ref="A2:L2"/>
    <mergeCell ref="A4:B4"/>
    <mergeCell ref="D4:E4"/>
    <mergeCell ref="G4:H4"/>
  </mergeCells>
  <dataValidations count="1">
    <dataValidation type="list" sqref="B7" xr:uid="{00000000-0002-0000-0600-000000000000}">
      <formula1>$K$5:$K$11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5"/>
  <sheetViews>
    <sheetView showGridLines="0" tabSelected="1" workbookViewId="0">
      <selection sqref="A1:F1"/>
    </sheetView>
  </sheetViews>
  <sheetFormatPr defaultRowHeight="14.25"/>
  <cols>
    <col min="1" max="1" width="28" customWidth="1"/>
    <col min="2" max="2" width="14" customWidth="1"/>
    <col min="3" max="3" width="12" customWidth="1"/>
    <col min="4" max="4" width="30" customWidth="1"/>
    <col min="5" max="5" width="42" customWidth="1"/>
    <col min="6" max="6" width="15" customWidth="1"/>
  </cols>
  <sheetData>
    <row r="1" spans="1:6" ht="36" customHeight="1">
      <c r="A1" s="89" t="s">
        <v>197</v>
      </c>
      <c r="B1" s="89"/>
      <c r="C1" s="89"/>
      <c r="D1" s="89"/>
      <c r="E1" s="89"/>
      <c r="F1" s="89"/>
    </row>
    <row r="2" spans="1:6" ht="21.95" customHeight="1">
      <c r="A2" s="90" t="s">
        <v>198</v>
      </c>
      <c r="B2" s="90"/>
      <c r="C2" s="90"/>
      <c r="D2" s="90"/>
      <c r="E2" s="90"/>
      <c r="F2" s="90"/>
    </row>
    <row r="3" spans="1:6" ht="15">
      <c r="A3" s="37"/>
      <c r="B3" s="37"/>
      <c r="C3" s="37"/>
      <c r="D3" s="37"/>
      <c r="E3" s="37"/>
      <c r="F3" s="37"/>
    </row>
    <row r="4" spans="1:6" ht="15">
      <c r="A4" s="9" t="s">
        <v>199</v>
      </c>
      <c r="B4" s="11" t="s">
        <v>200</v>
      </c>
      <c r="C4" s="11" t="s">
        <v>201</v>
      </c>
      <c r="D4" s="11" t="s">
        <v>202</v>
      </c>
      <c r="E4" s="11" t="s">
        <v>203</v>
      </c>
      <c r="F4" s="10" t="s">
        <v>204</v>
      </c>
    </row>
    <row r="5" spans="1:6" ht="32.1" customHeight="1">
      <c r="A5" s="88" t="s">
        <v>205</v>
      </c>
      <c r="B5" s="88" t="str">
        <f>IF(C5=0,"PASS","FAIL")</f>
        <v>PASS</v>
      </c>
      <c r="C5" s="88">
        <f>COUNTIFS(Transactions!$E$5:$E$504,"&lt;&gt;",Transactions!$D$5:$D$504,"")</f>
        <v>0</v>
      </c>
      <c r="D5" s="88" t="s">
        <v>206</v>
      </c>
      <c r="E5" s="88" t="s">
        <v>207</v>
      </c>
      <c r="F5" s="88" t="s">
        <v>208</v>
      </c>
    </row>
    <row r="6" spans="1:6" ht="32.1" customHeight="1">
      <c r="A6" s="88" t="s">
        <v>209</v>
      </c>
      <c r="B6" s="88" t="str">
        <f>IF(C6=0,"PASS","FAIL")</f>
        <v>FAIL</v>
      </c>
      <c r="C6" s="88">
        <f>COUNTIFS(Transactions!$D$5:$D$504,"&lt;&gt;",Transactions!$H$5:$H$504,"")</f>
        <v>494</v>
      </c>
      <c r="D6" s="88" t="s">
        <v>210</v>
      </c>
      <c r="E6" s="88" t="s">
        <v>211</v>
      </c>
      <c r="F6" s="88" t="s">
        <v>208</v>
      </c>
    </row>
    <row r="7" spans="1:6" ht="32.1" customHeight="1">
      <c r="A7" s="88" t="s">
        <v>212</v>
      </c>
      <c r="B7" s="88" t="str">
        <f>IF(C7=0,"PASS","FAIL")</f>
        <v>FAIL</v>
      </c>
      <c r="C7" s="88">
        <f>COUNTIFS(Transactions!$D$5:$D$504,"&lt;&gt;",Transactions!$I$5:$I$504,"")</f>
        <v>494</v>
      </c>
      <c r="D7" s="88" t="s">
        <v>213</v>
      </c>
      <c r="E7" s="88" t="s">
        <v>214</v>
      </c>
      <c r="F7" s="88" t="s">
        <v>208</v>
      </c>
    </row>
    <row r="8" spans="1:6" ht="32.1" customHeight="1">
      <c r="A8" s="88" t="s">
        <v>215</v>
      </c>
      <c r="B8" s="88" t="str">
        <f>IF(C8=0,"PASS","FAIL")</f>
        <v>PASS</v>
      </c>
      <c r="C8" s="88">
        <f>SUMPRODUCT(--(Invoices!$L$5:$L$204&gt;Invoices!$K$5:$K$204),--(Invoices!$E$5:$E$204&lt;&gt;""))</f>
        <v>0</v>
      </c>
      <c r="D8" s="88" t="s">
        <v>216</v>
      </c>
      <c r="E8" s="88" t="s">
        <v>217</v>
      </c>
      <c r="F8" s="88" t="s">
        <v>208</v>
      </c>
    </row>
    <row r="9" spans="1:6" ht="32.1" customHeight="1">
      <c r="A9" s="88" t="s">
        <v>218</v>
      </c>
      <c r="B9" s="88" t="str">
        <f>IF(C9=0,"PASS","FAIL")</f>
        <v>PASS</v>
      </c>
      <c r="C9" s="88">
        <f>SUMPRODUCT(--(Bills!$L$5:$L$204&gt;Bills!$K$5:$K$204),--(Bills!$E$5:$E$204&lt;&gt;""))</f>
        <v>0</v>
      </c>
      <c r="D9" s="88" t="s">
        <v>219</v>
      </c>
      <c r="E9" s="88" t="s">
        <v>217</v>
      </c>
      <c r="F9" s="88" t="s">
        <v>208</v>
      </c>
    </row>
    <row r="10" spans="1:6" ht="32.1" customHeight="1">
      <c r="A10" s="88" t="s">
        <v>220</v>
      </c>
      <c r="B10" s="88" t="str">
        <f>IF(C10=0,"CLEAR","REVIEW")</f>
        <v>REVIEW</v>
      </c>
      <c r="C10" s="88">
        <f>COUNTIFS(Transactions!$D$5:$D$504,"&lt;&gt;",Transactions!$P$5:$P$504,"No")</f>
        <v>2</v>
      </c>
      <c r="D10" s="88" t="s">
        <v>221</v>
      </c>
      <c r="E10" s="88" t="s">
        <v>222</v>
      </c>
      <c r="F10" s="88" t="s">
        <v>223</v>
      </c>
    </row>
    <row r="11" spans="1:6" ht="15">
      <c r="A11" s="37"/>
      <c r="B11" s="37"/>
      <c r="C11" s="37"/>
      <c r="D11" s="37"/>
      <c r="E11" s="37"/>
      <c r="F11" s="37"/>
    </row>
    <row r="12" spans="1:6" ht="15">
      <c r="A12" s="37"/>
      <c r="B12" s="37"/>
      <c r="C12" s="37"/>
      <c r="D12" s="37"/>
      <c r="E12" s="37"/>
      <c r="F12" s="37"/>
    </row>
    <row r="13" spans="1:6" ht="15">
      <c r="A13" s="36" t="s">
        <v>224</v>
      </c>
      <c r="B13" s="36"/>
      <c r="C13" s="37"/>
      <c r="D13" s="37"/>
      <c r="E13" s="37"/>
      <c r="F13" s="37"/>
    </row>
    <row r="14" spans="1:6" ht="15">
      <c r="A14" s="36" t="s">
        <v>225</v>
      </c>
      <c r="B14" s="36">
        <f>COUNTIF(B5:B9,"FAIL")</f>
        <v>2</v>
      </c>
      <c r="C14" s="37"/>
      <c r="D14" s="37"/>
      <c r="E14" s="37"/>
      <c r="F14" s="37"/>
    </row>
    <row r="15" spans="1:6" ht="15">
      <c r="A15" s="36" t="s">
        <v>226</v>
      </c>
      <c r="B15" s="36" t="str">
        <f>IF(B14=0,"PASS","FAIL")</f>
        <v>FAIL</v>
      </c>
      <c r="C15" s="37"/>
      <c r="D15" s="37"/>
      <c r="E15" s="37"/>
      <c r="F15" s="37"/>
    </row>
  </sheetData>
  <mergeCells count="2">
    <mergeCell ref="A1:F1"/>
    <mergeCell ref="A2:F2"/>
  </mergeCells>
  <conditionalFormatting sqref="B5:B10">
    <cfRule type="containsText" dxfId="4" priority="1" operator="containsText" text="PASS"/>
    <cfRule type="containsText" dxfId="3" priority="2" operator="containsText" text="FAIL"/>
    <cfRule type="containsText" dxfId="2" priority="3" operator="containsText" text="REVIEW"/>
  </conditionalFormatting>
  <conditionalFormatting sqref="B15">
    <cfRule type="containsText" dxfId="1" priority="4" operator="containsText" text="PASS"/>
    <cfRule type="containsText" dxfId="0" priority="5" operator="containsText" text="FAIL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Instructions</vt:lpstr>
      <vt:lpstr>Dashboard</vt:lpstr>
      <vt:lpstr>Transactions</vt:lpstr>
      <vt:lpstr>Invoices</vt:lpstr>
      <vt:lpstr>Bills</vt:lpstr>
      <vt:lpstr>Monthly Summary</vt:lpstr>
      <vt:lpstr>Categories &amp; Settings</vt:lpstr>
      <vt:lpstr>Checks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Henry Murangiri</cp:lastModifiedBy>
  <dcterms:modified xsi:type="dcterms:W3CDTF">2026-08-11T07:30:32Z</dcterms:modified>
</cp:coreProperties>
</file>